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599" activeTab="4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<sst xmlns="http://schemas.openxmlformats.org/spreadsheetml/2006/main" count="361" uniqueCount="291">
  <si>
    <t>BTM RESOURCES BERHAD (303962-T)</t>
  </si>
  <si>
    <t>(Incorporated In Malaysia)</t>
  </si>
  <si>
    <t>Condensed Consolidated Balance Sheet</t>
  </si>
  <si>
    <t>Unaudited</t>
  </si>
  <si>
    <t>as at</t>
  </si>
  <si>
    <t>Audited</t>
  </si>
  <si>
    <t>RM'000</t>
  </si>
  <si>
    <t xml:space="preserve">CURRENT LIABILITIES </t>
  </si>
  <si>
    <t>CURRENT ASSETS</t>
  </si>
  <si>
    <t>Inventories</t>
  </si>
  <si>
    <t>Trade receivables</t>
  </si>
  <si>
    <t>Cash and bank balances</t>
  </si>
  <si>
    <t>Trade payables</t>
  </si>
  <si>
    <t>Amount due to directors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</si>
  <si>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</si>
  <si>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</si>
  <si>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</si>
  <si>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</si>
  <si>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</si>
  <si>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</si>
  <si>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</si>
  <si>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</si>
  <si>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</si>
  <si>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</si>
  <si>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Loss from Operations</t>
  </si>
  <si>
    <t>Finance Costs</t>
  </si>
  <si>
    <t>Investing Results</t>
  </si>
  <si>
    <t>Loss from Ordinary activities</t>
  </si>
  <si>
    <t>before tax</t>
  </si>
  <si>
    <t>Taxation</t>
  </si>
  <si>
    <t>after tax</t>
  </si>
  <si>
    <t>Minority Interest</t>
  </si>
  <si>
    <t>Earnings per share (sen)</t>
  </si>
  <si>
    <t xml:space="preserve">  - Basic</t>
  </si>
  <si>
    <t xml:space="preserve">  - Diluted </t>
  </si>
  <si>
    <t>Share</t>
  </si>
  <si>
    <t>Capital</t>
  </si>
  <si>
    <t>Premium</t>
  </si>
  <si>
    <t>Non-distributable</t>
  </si>
  <si>
    <t>Distributable</t>
  </si>
  <si>
    <t>Revaluation</t>
  </si>
  <si>
    <t>and other</t>
  </si>
  <si>
    <t>Retained</t>
  </si>
  <si>
    <t>earnings</t>
  </si>
  <si>
    <t>Total</t>
  </si>
  <si>
    <t>Net Loss for the period</t>
  </si>
  <si>
    <t>Loss before taxation</t>
  </si>
  <si>
    <t>Operating loss before working capital changes</t>
  </si>
  <si>
    <t>Interest received</t>
  </si>
  <si>
    <t>Interest paid</t>
  </si>
  <si>
    <t xml:space="preserve">NOTES </t>
  </si>
  <si>
    <t>1.</t>
  </si>
  <si>
    <t>Basis of Preparation and Accounting Policies</t>
  </si>
  <si>
    <t>2.</t>
  </si>
  <si>
    <t xml:space="preserve">Audit Qualification of Preceding Annual Financial Statements </t>
  </si>
  <si>
    <t>qualification.</t>
  </si>
  <si>
    <t>3.</t>
  </si>
  <si>
    <t xml:space="preserve">Seasonal or Cyclical Factors </t>
  </si>
  <si>
    <t>The business operations of the Group were not materially affected by any seasonal or</t>
  </si>
  <si>
    <t>4.</t>
  </si>
  <si>
    <t>5.</t>
  </si>
  <si>
    <t xml:space="preserve">Changes in Estimates </t>
  </si>
  <si>
    <t>6.</t>
  </si>
  <si>
    <t>Debt and Equity Securities</t>
  </si>
  <si>
    <t>7.</t>
  </si>
  <si>
    <t>Dividend Paid</t>
  </si>
  <si>
    <t>8.</t>
  </si>
  <si>
    <t>Segmental Information</t>
  </si>
  <si>
    <t>9.</t>
  </si>
  <si>
    <t>Revaluation of Property, Plant and Equipment</t>
  </si>
  <si>
    <t>10.</t>
  </si>
  <si>
    <t>Material Events Subsequent to the end of the Reporting Period</t>
  </si>
  <si>
    <t>11.</t>
  </si>
  <si>
    <t>Changes in the Composition of the Group</t>
  </si>
  <si>
    <t>12.</t>
  </si>
  <si>
    <t>Contingent Liabilities</t>
  </si>
  <si>
    <t>13.</t>
  </si>
  <si>
    <t>Performance Review on the Results of the Group</t>
  </si>
  <si>
    <t>14.</t>
  </si>
  <si>
    <t>15.</t>
  </si>
  <si>
    <t>Current Year Prospect</t>
  </si>
  <si>
    <t>16.</t>
  </si>
  <si>
    <t>Variance of Actual Profit From Forecast Profit</t>
  </si>
  <si>
    <t>This is not applicable.</t>
  </si>
  <si>
    <t>17.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</si>
  <si>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</si>
  <si>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</si>
  <si>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</si>
  <si>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</si>
  <si>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</si>
  <si>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</si>
  <si>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(Over)/under provision in prior year</t>
  </si>
  <si>
    <t>18.</t>
  </si>
  <si>
    <t xml:space="preserve">Sale of Unquoted Investment and Properties </t>
  </si>
  <si>
    <t xml:space="preserve">There were no sale of unquoted investment and properties, respectively for the current </t>
  </si>
  <si>
    <t>19.</t>
  </si>
  <si>
    <t>Quoted Securities</t>
  </si>
  <si>
    <t>financial year to-date.</t>
  </si>
  <si>
    <t>20.</t>
  </si>
  <si>
    <t>Status of Corporate Proposals</t>
  </si>
  <si>
    <t>a)</t>
  </si>
  <si>
    <t>21.</t>
  </si>
  <si>
    <t xml:space="preserve">Group Borrowings </t>
  </si>
  <si>
    <t>Long Term Borrowings</t>
  </si>
  <si>
    <t xml:space="preserve">Short Term Borrowings </t>
  </si>
  <si>
    <t xml:space="preserve">     Secured - Hire Purchase </t>
  </si>
  <si>
    <t>22.</t>
  </si>
  <si>
    <t xml:space="preserve">Off Balance Sheet Financial Instruments </t>
  </si>
  <si>
    <t>23.</t>
  </si>
  <si>
    <t>Material Litigation</t>
  </si>
  <si>
    <t>24.</t>
  </si>
  <si>
    <t>Dividends</t>
  </si>
  <si>
    <t>25.</t>
  </si>
  <si>
    <t>Earnings /(Loss) per Ordinary Share</t>
  </si>
  <si>
    <t>BY ORDER OF THE BOARD</t>
  </si>
  <si>
    <t>Unaudited Condensed Consolidated Income Statements</t>
  </si>
  <si>
    <t>Unaudited Condensed Consolidated Statement of Changes in Equity</t>
  </si>
  <si>
    <t>Unaudited Condensed Consolidated Cash Flow Statements</t>
  </si>
  <si>
    <t>Cumulative</t>
  </si>
  <si>
    <t>There were no dividends paid during the current financial quarter.</t>
  </si>
  <si>
    <t>cyclical factors during the current financial quarter.</t>
  </si>
  <si>
    <t>PROPERTY, PLANT AND EQUIPMENT</t>
  </si>
  <si>
    <t>INVESTMENTS</t>
  </si>
  <si>
    <t>Other receivables and deposits</t>
  </si>
  <si>
    <t>Hire purchase payables</t>
  </si>
  <si>
    <t>FINANCED BY:</t>
  </si>
  <si>
    <t>SHARE CAPITAL</t>
  </si>
  <si>
    <t>SHARE PREMIUM</t>
  </si>
  <si>
    <t>ACCUMULATED LOSSES</t>
  </si>
  <si>
    <t>SHAREHOLDERS' EQUITY</t>
  </si>
  <si>
    <t>NON-CURRENT LIABILITIES</t>
  </si>
  <si>
    <t>Provision for retirement benefits</t>
  </si>
  <si>
    <t>(The Condensed Consolidated Income Statements should be read in conjunction with the Annual Financial Report for</t>
  </si>
  <si>
    <t>(The condensed consolidated Balance Sheet should be read in conjunction with the Annual</t>
  </si>
  <si>
    <t xml:space="preserve">         - Overdrafts</t>
  </si>
  <si>
    <t>The audit report for the preceding annual financial statements was not subject to any</t>
  </si>
  <si>
    <t>The valuations of property, plant and equipment have been brought forward, without</t>
  </si>
  <si>
    <t>amendment from the previous annual financial statements.</t>
  </si>
  <si>
    <t>There were no material events subsequent to the end of the current financial quarter that</t>
  </si>
  <si>
    <t xml:space="preserve">There were no purchase or disposal of quoted securities during the current quarter and 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</si>
  <si>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</si>
  <si>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</si>
  <si>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</si>
  <si>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</si>
  <si>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Amortisation of leasehold land</t>
  </si>
  <si>
    <t>Depreciation on property, plant and equipment</t>
  </si>
  <si>
    <t>Interest expense</t>
  </si>
  <si>
    <t>CASH FLOWS FROM INVESTING ACTIVITIES</t>
  </si>
  <si>
    <t>Purchase of property, plant and equipment</t>
  </si>
  <si>
    <t>CASH FLOWS FROM FINANCING ACTIVITIES</t>
  </si>
  <si>
    <t>Repayment of bankers' acceptance</t>
  </si>
  <si>
    <t>Repayment of term loan</t>
  </si>
  <si>
    <t>Repayment of hire purchase</t>
  </si>
  <si>
    <t>CASH AND CASH EQUIVALENTS COMPRISE:-</t>
  </si>
  <si>
    <t>NET TANGIBLE ASSETS PER SHARE (RM)</t>
  </si>
  <si>
    <t>Decrease in trade receivables</t>
  </si>
  <si>
    <t>The Group primarily depends on the income contribution from the wood-based industries</t>
  </si>
  <si>
    <t>Unusual Items</t>
  </si>
  <si>
    <t>quarter and financial year to-date.</t>
  </si>
  <si>
    <t>N/A - Not Applicable</t>
  </si>
  <si>
    <t>reserves</t>
  </si>
  <si>
    <t>Interest income</t>
  </si>
  <si>
    <t>NET CURRENT LIABILITIES</t>
  </si>
  <si>
    <t>There was no change in the composition of the Group during the current financial year</t>
  </si>
  <si>
    <t>to-date.</t>
  </si>
  <si>
    <t>The Group is principally engaged in the wood-based activity of logging, sawmilling, timber</t>
  </si>
  <si>
    <t xml:space="preserve">                    - Term Loan</t>
  </si>
  <si>
    <t>Changes in the Quarterly Results Compared to Preceeding Quarter</t>
  </si>
  <si>
    <t>Deposits with a licensed bank</t>
  </si>
  <si>
    <t>Basic earnings/(loss) per share</t>
  </si>
  <si>
    <t>Weighted average number of</t>
  </si>
  <si>
    <t xml:space="preserve">   ordinary shares in issue ('000)</t>
  </si>
  <si>
    <t>Diluted earnings/(loss) per share</t>
  </si>
  <si>
    <t>N/A</t>
  </si>
  <si>
    <t>Subsequently, on 10 August 2004, the Company announced a revision to the number of</t>
  </si>
  <si>
    <t>detachable Warrants.</t>
  </si>
  <si>
    <t>CASH AND CASH EQUIVALENTS AT 1ST JANUARY</t>
  </si>
  <si>
    <t>NET INCREASE/(DECREASE) IN CASH AND CASH EQUIVALENTS</t>
  </si>
  <si>
    <t xml:space="preserve">         - Revolving Loans</t>
  </si>
  <si>
    <t>Repayment of revolving loans</t>
  </si>
  <si>
    <t>b)</t>
  </si>
  <si>
    <t>Balance at 01-01-2005</t>
  </si>
  <si>
    <t>Less: Deposits pledged as securities</t>
  </si>
  <si>
    <t>There were no items affecting assets, liabilities, equity, net income, or cash flows that are</t>
  </si>
  <si>
    <t>unusual because of their nature, size, or incidence during the current financial quarter.</t>
  </si>
  <si>
    <t>Rights Shares from the original proposal pursuant to the implementation of the Company's</t>
  </si>
  <si>
    <t>This consolidated interim financial statements are prepared in accordance with FRS 134:</t>
  </si>
  <si>
    <t>There were no changes in estimates of amounts reported in prior financial years, that have</t>
  </si>
  <si>
    <t>a material effect in the current financial quarter.</t>
  </si>
  <si>
    <t>There were no issuances, cancellations, repurchases, resale and repayments of debt and</t>
  </si>
  <si>
    <t>equity securities during the current financial year.</t>
  </si>
  <si>
    <t>trading and manufacturing of moulding, finger-jointed and laminated timber i.e within a single</t>
  </si>
  <si>
    <t>have not been reflected in the financial statements for the said period as at the date of issue</t>
  </si>
  <si>
    <t>of this quarterly report.</t>
  </si>
  <si>
    <t>There is no financial instrument with material off balance sheet risk at the date of this report.</t>
  </si>
  <si>
    <t>Increase in amount due to directors</t>
  </si>
  <si>
    <t>Cash generated from operations</t>
  </si>
  <si>
    <t>Net cash generated from operating activities</t>
  </si>
  <si>
    <t>Net cash used in investing activities</t>
  </si>
  <si>
    <t>Net cash used in financing activities</t>
  </si>
  <si>
    <t>The accounting policies and methods of computation adopted in this interim financial report</t>
  </si>
  <si>
    <t>are consistent with those adopted for the annual audited financial statements for the year</t>
  </si>
  <si>
    <t>Bank borrowings (secured)</t>
  </si>
  <si>
    <t>Decrease in inventories</t>
  </si>
  <si>
    <t>31/12/2005</t>
  </si>
  <si>
    <t>Financial Report for the year ended 31 December 2005)</t>
  </si>
  <si>
    <t>the year ended 31 December 2005)</t>
  </si>
  <si>
    <t>Balance at 01-01-2006</t>
  </si>
  <si>
    <t>industry segment and its operations are located wholly in Malaysia. Accordingly, segment</t>
  </si>
  <si>
    <t>information reporting is not relevant in the context of the Group.</t>
  </si>
  <si>
    <t>On 9 March 2006, the SC approved  the Company's application to revise the Two-Call</t>
  </si>
  <si>
    <t>Rights Issue as follows:-</t>
  </si>
  <si>
    <t>(i)</t>
  </si>
  <si>
    <t>Renounceable two-call rights issue of up to 28,804,650 new ordinary shares of RM1.00</t>
  </si>
  <si>
    <t>each at an indicative issue price of RM1.00 each (of which the 1st call of RM0.72 per</t>
  </si>
  <si>
    <t>rights share shall be payable in cash upon application whilst the 2nd call of RM0.28 per</t>
  </si>
  <si>
    <t>rights share shall be paid from its share premium account), on the basis of 1 rights</t>
  </si>
  <si>
    <t>share for every existing ordinary share held on a date to be determined later, together</t>
  </si>
  <si>
    <t>with up to 28,804,650 new free detachable warrants on the basis of 1 warrant for every</t>
  </si>
  <si>
    <t>rights share subscribed; and</t>
  </si>
  <si>
    <t>(ii)</t>
  </si>
  <si>
    <t>2nd extension of time of up to 24 June 2006, from the expiry date of 24 March 2006, for</t>
  </si>
  <si>
    <t>the Group to implement its revised Proposed Two-Call Rights Issue.</t>
  </si>
  <si>
    <t>The Securities Commission ("SC") has approved the Proposed Two-Call Rights Issue on</t>
  </si>
  <si>
    <t xml:space="preserve">25 March 2005. The shareholders has approved the Proposed Two-Call Rights Issue at the </t>
  </si>
  <si>
    <t>Extraordinary General Meeting on 24 June 2005. The SC has, vide its letter dated 20</t>
  </si>
  <si>
    <t>September 2005, approved the extension of time of six (6) months to 24 March 2006 for the</t>
  </si>
  <si>
    <t>Company to complete the Proposed Two-Call Rights Issue.</t>
  </si>
  <si>
    <t>ESOS which was offered to the eligible directors and employees of the Group, increasing</t>
  </si>
  <si>
    <t>the proposed rights issue to up to 29,485,650 Rights Shares and up to 29,485,650 new free</t>
  </si>
  <si>
    <t>The Company announced on 17 June 2004, that it proposed to undertake a rights issue of</t>
  </si>
  <si>
    <t>up to 27,155,150 Rights Shares in the Company at an issue price of RM1.00 each payable</t>
  </si>
  <si>
    <t>in two calls upon application, on a renounceable basis of one (1) Rights Share for every one</t>
  </si>
  <si>
    <t>(1) existing Ordinary Share held on a date to be determined later together with up to</t>
  </si>
  <si>
    <t>27,155,150 new free detachable Warrants on the basis of one (1) Warrant for every one (1)</t>
  </si>
  <si>
    <t>Rights Share subscribed ("Proposed Two-Call Rights Issue").</t>
  </si>
  <si>
    <t>"Interim Financial Reporting" and paragraph 9.22 of the Listing Requirements of Bursa</t>
  </si>
  <si>
    <t>Malaysia Securities Berhad, and should be read in conjunction with the Group's annual</t>
  </si>
  <si>
    <t>audited financial statements for the year ended 31 December 2005.</t>
  </si>
  <si>
    <t>ended 31 December 2005, except for the adoption of the new/revised FRS effective for</t>
  </si>
  <si>
    <t>financial period beginning 1 January 2006. The adoption of the new/revised FRS does not</t>
  </si>
  <si>
    <t>have significant financial impact on the Group.</t>
  </si>
  <si>
    <t xml:space="preserve">(The Condensed Consolidated Statement of Changes in Equity should be read in </t>
  </si>
  <si>
    <t>conjunction with the Annual Financial Report for the year ended 31 December 2005.)</t>
  </si>
  <si>
    <t>There were no changes in the contingent liabilities since the last annual balance sheet date.</t>
  </si>
  <si>
    <t>Decrease in other payables and accruals</t>
  </si>
  <si>
    <t>As At 30 June  2006</t>
  </si>
  <si>
    <t>30/06/2006</t>
  </si>
  <si>
    <t>Interim Report for the Quarter ended 30 June  2006</t>
  </si>
  <si>
    <t>30/06/2005</t>
  </si>
  <si>
    <t>For the 6 Months Ended 30 June 2006</t>
  </si>
  <si>
    <t xml:space="preserve">6 months </t>
  </si>
  <si>
    <t>ended 30-06-2006</t>
  </si>
  <si>
    <t>Balance at 30-06-2006</t>
  </si>
  <si>
    <t>ended 30-06-2005</t>
  </si>
  <si>
    <t>Balance at 30-06-2005</t>
  </si>
  <si>
    <t>6 months</t>
  </si>
  <si>
    <t>Gain on disposal of property, plant and equipment</t>
  </si>
  <si>
    <t>Proceeds from disposal of property, plant and equipment</t>
  </si>
  <si>
    <t>CASH AND CASH EQUIVALENTS AT 30TH JUNE</t>
  </si>
  <si>
    <t>pre-tax profit of RM0.25 million as compared to a pre-tax loss of RM1.08 million in the</t>
  </si>
  <si>
    <t>corresponding period last year mainly due to lower operating costs incurred and disposal of</t>
  </si>
  <si>
    <t>fixed assets in the current financial quarter.</t>
  </si>
  <si>
    <t>For the quarter ended 30 June 2006, the Group recorded a pre-tax profit of RM0.25 million</t>
  </si>
  <si>
    <t>as compared a pre-tax loss of RM0.71 million in the previous quarter ended 31 March 2006,</t>
  </si>
  <si>
    <t>mainly due to disposal of fixed assets in the current financial quarter.</t>
  </si>
  <si>
    <t>Total Group borrowings as at 30 June 2006 are as follows :-</t>
  </si>
  <si>
    <t xml:space="preserve">    Secured - Term Loan</t>
  </si>
  <si>
    <t>Basic earnings/(loss) per share of the Group is calculated by dividing the net profit/(loss)</t>
  </si>
  <si>
    <t>attributable for the financial period by the weighted average number of ordinary shares in</t>
  </si>
  <si>
    <t>issue during the financial period.</t>
  </si>
  <si>
    <t>Net profit/(loss) for the period</t>
  </si>
  <si>
    <t>(RM'000)</t>
  </si>
  <si>
    <t>(sen)</t>
  </si>
  <si>
    <t xml:space="preserve">Basic earnings/(loss) per share </t>
  </si>
  <si>
    <t>Interim Report for the Second Quarter Ended 30 June 2006</t>
  </si>
  <si>
    <t>On 21 June 2006, the SC has rejected the Company's application for further extension of</t>
  </si>
  <si>
    <t>time of 6 months from 25 June 2006 to 24 December 2006 for the Group to implement its</t>
  </si>
  <si>
    <t>revised Proposed Two-Call Rights Issue.</t>
  </si>
  <si>
    <t>The effect on the profit/(loss) per share of the assumed exercise of the Employees' Share</t>
  </si>
  <si>
    <t>Option Scheme granted on 1 June 2004  is anti-dilutive and hence, the diluted</t>
  </si>
  <si>
    <t>earnings/(loss) per share for the respective financial quarters and year-to-date have not</t>
  </si>
  <si>
    <t>been presented.</t>
  </si>
  <si>
    <t>For the second financial quarter under review, the Group recorded turnover of RM3.88</t>
  </si>
  <si>
    <t>million, a decrease of 43.6% over the corresponding period last year. The Group recorded a</t>
  </si>
  <si>
    <t>Decrease in other receivables and deposits</t>
  </si>
  <si>
    <t>Decrease in bank overdraft</t>
  </si>
  <si>
    <t>(Decrease)/increase in trade payables</t>
  </si>
  <si>
    <t>sector.The Group has and will continue to experience difficulties in view of shortage and also</t>
  </si>
  <si>
    <t>the high price of raw materials which will affect the performance of the Group.</t>
  </si>
  <si>
    <t>DATED :  30 August 2006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</si>
</sst>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9" fontId="0" fillId="0" borderId="0" xfId="15" applyNumberFormat="1" applyAlignment="1">
      <alignment/>
    </xf>
    <xf numFmtId="0" fontId="5" fillId="0" borderId="0" xfId="0" applyFont="1" applyAlignment="1">
      <alignment horizontal="center"/>
    </xf>
    <xf numFmtId="179" fontId="4" fillId="0" borderId="0" xfId="15" applyNumberFormat="1" applyFont="1" applyAlignment="1">
      <alignment/>
    </xf>
    <xf numFmtId="179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177" fontId="4" fillId="0" borderId="0" xfId="15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77" fontId="4" fillId="0" borderId="0" xfId="15" applyFont="1" applyAlignment="1">
      <alignment/>
    </xf>
    <xf numFmtId="37" fontId="8" fillId="0" borderId="0" xfId="0" applyNumberFormat="1" applyFont="1" applyAlignment="1">
      <alignment/>
    </xf>
    <xf numFmtId="37" fontId="4" fillId="0" borderId="4" xfId="15" applyNumberFormat="1" applyFont="1" applyBorder="1" applyAlignment="1">
      <alignment/>
    </xf>
    <xf numFmtId="37" fontId="4" fillId="0" borderId="0" xfId="15" applyNumberFormat="1" applyFont="1" applyAlignment="1">
      <alignment/>
    </xf>
    <xf numFmtId="37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14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4" fillId="0" borderId="0" xfId="15" applyNumberFormat="1" applyFont="1" applyAlignment="1">
      <alignment/>
    </xf>
    <xf numFmtId="37" fontId="4" fillId="0" borderId="5" xfId="15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7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8" xfId="15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5" xfId="0" applyNumberFormat="1" applyFill="1" applyBorder="1" applyAlignment="1">
      <alignment/>
    </xf>
    <xf numFmtId="37" fontId="0" fillId="0" borderId="1" xfId="0" applyNumberFormat="1" applyFill="1" applyBorder="1" applyAlignment="1">
      <alignment/>
    </xf>
    <xf numFmtId="37" fontId="0" fillId="0" borderId="2" xfId="0" applyNumberFormat="1" applyFill="1" applyBorder="1" applyAlignment="1">
      <alignment/>
    </xf>
    <xf numFmtId="37" fontId="0" fillId="0" borderId="6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9" fontId="4" fillId="0" borderId="7" xfId="15" applyNumberFormat="1" applyFont="1" applyBorder="1" applyAlignment="1">
      <alignment/>
    </xf>
    <xf numFmtId="39" fontId="4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9" fontId="4" fillId="0" borderId="0" xfId="0" applyNumberFormat="1" applyFont="1" applyAlignment="1">
      <alignment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39" fontId="4" fillId="0" borderId="0" xfId="0" applyNumberFormat="1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79" fontId="4" fillId="0" borderId="0" xfId="15" applyNumberFormat="1" applyFont="1" applyAlignment="1">
      <alignment horizontal="center"/>
    </xf>
    <xf numFmtId="179" fontId="4" fillId="0" borderId="8" xfId="15" applyNumberFormat="1" applyFont="1" applyBorder="1" applyAlignment="1">
      <alignment horizontal="center"/>
    </xf>
    <xf numFmtId="179" fontId="4" fillId="0" borderId="0" xfId="15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79" fontId="4" fillId="0" borderId="0" xfId="15" applyNumberFormat="1" applyFont="1" applyFill="1" applyBorder="1" applyAlignment="1">
      <alignment/>
    </xf>
    <xf numFmtId="179" fontId="4" fillId="0" borderId="4" xfId="15" applyNumberFormat="1" applyFont="1" applyFill="1" applyBorder="1" applyAlignment="1">
      <alignment/>
    </xf>
    <xf numFmtId="179" fontId="4" fillId="0" borderId="0" xfId="15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179" fontId="4" fillId="0" borderId="7" xfId="15" applyNumberFormat="1" applyFont="1" applyFill="1" applyBorder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workbookViewId="0" topLeftCell="A21">
      <selection activeCell="D57" sqref="D57"/>
    </sheetView>
  </sheetViews>
  <sheetFormatPr defaultColWidth="9.140625" defaultRowHeight="12.75"/>
  <cols>
    <col min="1" max="1" width="2.7109375" style="0" customWidth="1"/>
    <col min="2" max="2" width="45.42187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</cols>
  <sheetData>
    <row r="1" spans="1:9" ht="15.75">
      <c r="A1" s="2" t="s">
        <v>0</v>
      </c>
      <c r="B1" s="11"/>
      <c r="C1" s="11"/>
      <c r="D1" s="4"/>
      <c r="E1" s="4"/>
      <c r="F1" s="67"/>
      <c r="G1" s="4"/>
      <c r="H1" s="4"/>
      <c r="I1" s="4"/>
    </row>
    <row r="2" spans="1:9" ht="15">
      <c r="A2" s="1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2" t="s">
        <v>2</v>
      </c>
      <c r="B3" s="11"/>
      <c r="C3" s="11"/>
      <c r="D3" s="4"/>
      <c r="E3" s="4"/>
      <c r="F3" s="4"/>
      <c r="G3" s="4"/>
      <c r="H3" s="4"/>
      <c r="I3" s="4"/>
    </row>
    <row r="4" spans="1:9" ht="15.75">
      <c r="A4" s="2" t="s">
        <v>246</v>
      </c>
      <c r="B4" s="11"/>
      <c r="C4" s="11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5">
      <c r="A6" s="4"/>
      <c r="B6" s="4"/>
      <c r="C6" s="4"/>
      <c r="D6" s="12" t="s">
        <v>3</v>
      </c>
      <c r="E6" s="12"/>
      <c r="F6" s="12" t="s">
        <v>5</v>
      </c>
      <c r="G6" s="4"/>
      <c r="H6" s="4"/>
      <c r="I6" s="4"/>
    </row>
    <row r="7" spans="1:9" ht="15">
      <c r="A7" s="4"/>
      <c r="B7" s="4"/>
      <c r="C7" s="4"/>
      <c r="D7" s="12" t="s">
        <v>4</v>
      </c>
      <c r="E7" s="12"/>
      <c r="F7" s="12" t="s">
        <v>4</v>
      </c>
      <c r="G7" s="4"/>
      <c r="H7" s="4"/>
      <c r="I7" s="4"/>
    </row>
    <row r="8" spans="1:9" ht="15">
      <c r="A8" s="4"/>
      <c r="B8" s="4"/>
      <c r="C8" s="4"/>
      <c r="D8" s="24" t="s">
        <v>247</v>
      </c>
      <c r="E8" s="12"/>
      <c r="F8" s="24" t="s">
        <v>204</v>
      </c>
      <c r="G8" s="4"/>
      <c r="H8" s="4"/>
      <c r="I8" s="4"/>
    </row>
    <row r="9" spans="1:9" ht="15">
      <c r="A9" s="4"/>
      <c r="B9" s="4"/>
      <c r="C9" s="4"/>
      <c r="D9" s="12" t="s">
        <v>6</v>
      </c>
      <c r="E9" s="12"/>
      <c r="F9" s="12" t="s">
        <v>6</v>
      </c>
      <c r="G9" s="4"/>
      <c r="H9" s="4"/>
      <c r="I9" s="4"/>
    </row>
    <row r="10" spans="1:9" ht="14.25">
      <c r="A10" s="4"/>
      <c r="B10" s="4"/>
      <c r="C10" s="28"/>
      <c r="D10" s="28"/>
      <c r="E10" s="28"/>
      <c r="F10" s="28"/>
      <c r="G10" s="28"/>
      <c r="H10" s="4"/>
      <c r="I10" s="4"/>
    </row>
    <row r="11" spans="1:9" ht="14.25">
      <c r="A11" s="4" t="s">
        <v>121</v>
      </c>
      <c r="B11" s="4"/>
      <c r="C11" s="28"/>
      <c r="D11" s="28">
        <v>15189</v>
      </c>
      <c r="E11" s="28"/>
      <c r="F11" s="28">
        <v>16063</v>
      </c>
      <c r="G11" s="28"/>
      <c r="H11" s="4"/>
      <c r="I11" s="4"/>
    </row>
    <row r="12" spans="1:9" ht="14.25">
      <c r="A12" s="4"/>
      <c r="B12" s="4"/>
      <c r="C12" s="28"/>
      <c r="D12" s="28"/>
      <c r="E12" s="28"/>
      <c r="F12" s="28"/>
      <c r="G12" s="28"/>
      <c r="H12" s="4"/>
      <c r="I12" s="4"/>
    </row>
    <row r="13" spans="1:9" ht="14.25">
      <c r="A13" s="4" t="s">
        <v>122</v>
      </c>
      <c r="B13" s="4"/>
      <c r="C13" s="28"/>
      <c r="D13" s="28">
        <v>61</v>
      </c>
      <c r="E13" s="28"/>
      <c r="F13" s="28">
        <v>61</v>
      </c>
      <c r="G13" s="28"/>
      <c r="H13" s="4"/>
      <c r="I13" s="4"/>
    </row>
    <row r="14" spans="1:9" ht="14.25">
      <c r="A14" s="4"/>
      <c r="B14" s="4"/>
      <c r="C14" s="28"/>
      <c r="D14" s="28"/>
      <c r="E14" s="28"/>
      <c r="F14" s="28"/>
      <c r="G14" s="28"/>
      <c r="H14" s="4"/>
      <c r="I14" s="4"/>
    </row>
    <row r="15" spans="1:9" ht="14.25">
      <c r="A15" s="4" t="s">
        <v>8</v>
      </c>
      <c r="B15" s="4"/>
      <c r="C15" s="28"/>
      <c r="D15" s="28"/>
      <c r="E15" s="28"/>
      <c r="F15" s="28"/>
      <c r="G15" s="28"/>
      <c r="H15" s="4"/>
      <c r="I15" s="4"/>
    </row>
    <row r="16" spans="1:9" ht="14.25">
      <c r="A16" s="4"/>
      <c r="B16" s="4" t="s">
        <v>9</v>
      </c>
      <c r="C16" s="28"/>
      <c r="D16" s="29">
        <v>1885</v>
      </c>
      <c r="E16" s="28"/>
      <c r="F16" s="29">
        <v>2407</v>
      </c>
      <c r="G16" s="28"/>
      <c r="H16" s="4"/>
      <c r="I16" s="4"/>
    </row>
    <row r="17" spans="1:9" ht="14.25">
      <c r="A17" s="4"/>
      <c r="B17" s="4" t="s">
        <v>10</v>
      </c>
      <c r="C17" s="28"/>
      <c r="D17" s="30">
        <v>3454</v>
      </c>
      <c r="E17" s="28"/>
      <c r="F17" s="30">
        <v>4393</v>
      </c>
      <c r="G17" s="28"/>
      <c r="H17" s="4"/>
      <c r="I17" s="4"/>
    </row>
    <row r="18" spans="1:9" ht="14.25">
      <c r="A18" s="4"/>
      <c r="B18" s="4" t="s">
        <v>123</v>
      </c>
      <c r="C18" s="28"/>
      <c r="D18" s="30">
        <v>1087</v>
      </c>
      <c r="E18" s="28"/>
      <c r="F18" s="30">
        <v>1273</v>
      </c>
      <c r="G18" s="28"/>
      <c r="H18" s="4"/>
      <c r="I18" s="4"/>
    </row>
    <row r="19" spans="1:9" ht="14.25">
      <c r="A19" s="4"/>
      <c r="B19" s="4" t="s">
        <v>168</v>
      </c>
      <c r="C19" s="28"/>
      <c r="D19" s="30">
        <v>168</v>
      </c>
      <c r="E19" s="28"/>
      <c r="F19" s="30">
        <v>168</v>
      </c>
      <c r="G19" s="28"/>
      <c r="H19" s="4"/>
      <c r="I19" s="4"/>
    </row>
    <row r="20" spans="1:9" ht="14.25">
      <c r="A20" s="4"/>
      <c r="B20" s="4" t="s">
        <v>11</v>
      </c>
      <c r="C20" s="28"/>
      <c r="D20" s="30">
        <v>133</v>
      </c>
      <c r="E20" s="28"/>
      <c r="F20" s="30">
        <v>33</v>
      </c>
      <c r="G20" s="28"/>
      <c r="H20" s="4"/>
      <c r="I20" s="4"/>
    </row>
    <row r="21" spans="1:9" ht="14.25">
      <c r="A21" s="4"/>
      <c r="B21" s="4"/>
      <c r="C21" s="28"/>
      <c r="D21" s="31">
        <f>SUM(D16:D20)</f>
        <v>6727</v>
      </c>
      <c r="E21" s="28"/>
      <c r="F21" s="31">
        <f>SUM(F16:F20)</f>
        <v>8274</v>
      </c>
      <c r="G21" s="28"/>
      <c r="H21" s="4"/>
      <c r="I21" s="4"/>
    </row>
    <row r="22" spans="1:9" ht="14.25">
      <c r="A22" s="4"/>
      <c r="B22" s="4"/>
      <c r="C22" s="28"/>
      <c r="D22" s="28"/>
      <c r="E22" s="28"/>
      <c r="F22" s="28"/>
      <c r="G22" s="28"/>
      <c r="H22" s="4"/>
      <c r="I22" s="4"/>
    </row>
    <row r="23" spans="1:9" ht="14.25">
      <c r="A23" s="4" t="s">
        <v>7</v>
      </c>
      <c r="B23" s="4"/>
      <c r="C23" s="28"/>
      <c r="D23" s="28"/>
      <c r="E23" s="28"/>
      <c r="F23" s="28"/>
      <c r="G23" s="28"/>
      <c r="H23" s="4"/>
      <c r="I23" s="4"/>
    </row>
    <row r="24" spans="1:9" ht="14.25">
      <c r="A24" s="4"/>
      <c r="B24" s="4" t="s">
        <v>12</v>
      </c>
      <c r="C24" s="28"/>
      <c r="D24" s="29">
        <v>2383</v>
      </c>
      <c r="E24" s="28"/>
      <c r="F24" s="29">
        <v>3977</v>
      </c>
      <c r="G24" s="28"/>
      <c r="H24" s="4"/>
      <c r="I24" s="4"/>
    </row>
    <row r="25" spans="1:9" ht="14.25">
      <c r="A25" s="4"/>
      <c r="B25" s="4" t="s">
        <v>14</v>
      </c>
      <c r="C25" s="28"/>
      <c r="D25" s="30">
        <v>2047</v>
      </c>
      <c r="E25" s="28"/>
      <c r="F25" s="30">
        <v>2123</v>
      </c>
      <c r="G25" s="28"/>
      <c r="H25" s="4"/>
      <c r="I25" s="4"/>
    </row>
    <row r="26" spans="1:9" ht="14.25">
      <c r="A26" s="4"/>
      <c r="B26" s="4" t="s">
        <v>202</v>
      </c>
      <c r="C26" s="28"/>
      <c r="D26" s="30">
        <v>8160</v>
      </c>
      <c r="E26" s="28"/>
      <c r="F26" s="30">
        <v>8456</v>
      </c>
      <c r="G26" s="28"/>
      <c r="H26" s="4"/>
      <c r="I26" s="4"/>
    </row>
    <row r="27" spans="1:9" ht="14.25">
      <c r="A27" s="4"/>
      <c r="B27" s="4" t="s">
        <v>124</v>
      </c>
      <c r="C27" s="28"/>
      <c r="D27" s="30">
        <v>11</v>
      </c>
      <c r="E27" s="28"/>
      <c r="F27" s="30">
        <v>15</v>
      </c>
      <c r="G27" s="28"/>
      <c r="H27" s="4"/>
      <c r="I27" s="4"/>
    </row>
    <row r="28" spans="1:9" ht="14.25">
      <c r="A28" s="4"/>
      <c r="B28" s="4" t="s">
        <v>13</v>
      </c>
      <c r="C28" s="28"/>
      <c r="D28" s="30">
        <v>176</v>
      </c>
      <c r="E28" s="28"/>
      <c r="F28" s="30">
        <v>156</v>
      </c>
      <c r="G28" s="28"/>
      <c r="H28" s="4"/>
      <c r="I28" s="4"/>
    </row>
    <row r="29" spans="1:9" ht="14.25">
      <c r="A29" s="4"/>
      <c r="B29" s="4" t="s">
        <v>29</v>
      </c>
      <c r="C29" s="28"/>
      <c r="D29" s="30">
        <v>648</v>
      </c>
      <c r="E29" s="28"/>
      <c r="F29" s="30">
        <v>648</v>
      </c>
      <c r="G29" s="28"/>
      <c r="H29" s="4"/>
      <c r="I29" s="4"/>
    </row>
    <row r="30" spans="1:9" ht="14.25">
      <c r="A30" s="4"/>
      <c r="B30" s="4"/>
      <c r="C30" s="28"/>
      <c r="D30" s="31">
        <f>SUM(D24:D29)</f>
        <v>13425</v>
      </c>
      <c r="E30" s="28"/>
      <c r="F30" s="31">
        <f>SUM(F24:F29)</f>
        <v>15375</v>
      </c>
      <c r="G30" s="28"/>
      <c r="H30" s="4"/>
      <c r="I30" s="4"/>
    </row>
    <row r="31" spans="1:9" ht="14.25">
      <c r="A31" s="4"/>
      <c r="B31" s="4"/>
      <c r="C31" s="28"/>
      <c r="D31" s="28"/>
      <c r="E31" s="28"/>
      <c r="F31" s="28"/>
      <c r="G31" s="28"/>
      <c r="H31" s="4"/>
      <c r="I31" s="4"/>
    </row>
    <row r="32" spans="1:9" ht="14.25">
      <c r="A32" s="4" t="s">
        <v>162</v>
      </c>
      <c r="B32" s="4"/>
      <c r="C32" s="28"/>
      <c r="D32" s="28">
        <f>+D21-D30</f>
        <v>-6698</v>
      </c>
      <c r="E32" s="28"/>
      <c r="F32" s="28">
        <f>+F21-F30</f>
        <v>-7101</v>
      </c>
      <c r="G32" s="28"/>
      <c r="H32" s="4"/>
      <c r="I32" s="4"/>
    </row>
    <row r="33" spans="1:9" ht="14.25">
      <c r="A33" s="4"/>
      <c r="B33" s="4"/>
      <c r="C33" s="28"/>
      <c r="D33" s="28"/>
      <c r="E33" s="28"/>
      <c r="F33" s="28"/>
      <c r="G33" s="28"/>
      <c r="H33" s="4"/>
      <c r="I33" s="4"/>
    </row>
    <row r="34" spans="1:9" ht="15" thickBot="1">
      <c r="A34" s="4" t="s">
        <v>15</v>
      </c>
      <c r="B34" s="4"/>
      <c r="C34" s="28"/>
      <c r="D34" s="32">
        <f>+D32+D13+D11</f>
        <v>8552</v>
      </c>
      <c r="E34" s="28"/>
      <c r="F34" s="32">
        <f>+F32+F13+F11</f>
        <v>9023</v>
      </c>
      <c r="G34" s="28"/>
      <c r="H34" s="4"/>
      <c r="I34" s="4"/>
    </row>
    <row r="35" spans="1:9" ht="15" thickTop="1">
      <c r="A35" s="4"/>
      <c r="B35" s="4"/>
      <c r="C35" s="28"/>
      <c r="D35" s="28"/>
      <c r="E35" s="28"/>
      <c r="F35" s="28"/>
      <c r="G35" s="28"/>
      <c r="H35" s="4"/>
      <c r="I35" s="4"/>
    </row>
    <row r="36" spans="1:9" ht="15">
      <c r="A36" s="4" t="s">
        <v>125</v>
      </c>
      <c r="B36" s="11"/>
      <c r="C36" s="37"/>
      <c r="D36" s="28"/>
      <c r="E36" s="28"/>
      <c r="F36" s="28"/>
      <c r="G36" s="28"/>
      <c r="H36" s="4"/>
      <c r="I36" s="4"/>
    </row>
    <row r="37" spans="1:10" ht="14.25">
      <c r="A37" s="4" t="s">
        <v>126</v>
      </c>
      <c r="B37" s="4"/>
      <c r="C37" s="28"/>
      <c r="D37" s="28">
        <v>27155</v>
      </c>
      <c r="E37" s="28"/>
      <c r="F37" s="28">
        <v>27155</v>
      </c>
      <c r="G37" s="28"/>
      <c r="I37" s="16"/>
      <c r="J37" s="16"/>
    </row>
    <row r="38" spans="1:10" ht="14.25">
      <c r="A38" s="4" t="s">
        <v>127</v>
      </c>
      <c r="B38" s="4"/>
      <c r="C38" s="28"/>
      <c r="D38" s="28">
        <v>8207</v>
      </c>
      <c r="E38" s="28"/>
      <c r="F38" s="28">
        <v>8207</v>
      </c>
      <c r="G38" s="28"/>
      <c r="I38" s="16"/>
      <c r="J38" s="16"/>
    </row>
    <row r="39" spans="1:10" ht="14.25">
      <c r="A39" s="4" t="s">
        <v>128</v>
      </c>
      <c r="B39" s="4"/>
      <c r="C39" s="28"/>
      <c r="D39" s="33">
        <f>+Equity!K20</f>
        <v>-28156</v>
      </c>
      <c r="E39" s="28"/>
      <c r="F39" s="33">
        <v>-27703</v>
      </c>
      <c r="G39" s="28"/>
      <c r="H39" s="16"/>
      <c r="I39" s="16"/>
      <c r="J39" s="16"/>
    </row>
    <row r="40" spans="1:10" ht="15">
      <c r="A40" s="4" t="s">
        <v>129</v>
      </c>
      <c r="B40" s="4"/>
      <c r="C40" s="37"/>
      <c r="D40" s="87">
        <f>SUM(D37:D39)</f>
        <v>7206</v>
      </c>
      <c r="E40" s="28"/>
      <c r="F40" s="28">
        <f>SUM(F37:F39)</f>
        <v>7659</v>
      </c>
      <c r="G40" s="28"/>
      <c r="H40" s="16"/>
      <c r="I40" s="16"/>
      <c r="J40" s="16"/>
    </row>
    <row r="41" spans="1:9" ht="15">
      <c r="A41" s="4"/>
      <c r="B41" s="4"/>
      <c r="C41" s="37"/>
      <c r="D41" s="28"/>
      <c r="E41" s="28"/>
      <c r="F41" s="28"/>
      <c r="G41" s="28"/>
      <c r="H41" s="16"/>
      <c r="I41" s="4"/>
    </row>
    <row r="42" spans="1:9" ht="14.25">
      <c r="A42" s="4" t="s">
        <v>130</v>
      </c>
      <c r="B42" s="4"/>
      <c r="C42" s="28"/>
      <c r="D42" s="28"/>
      <c r="E42" s="28"/>
      <c r="F42" s="28"/>
      <c r="G42" s="28"/>
      <c r="H42" s="4"/>
      <c r="I42" s="4"/>
    </row>
    <row r="43" spans="1:9" ht="14.25">
      <c r="A43" s="4"/>
      <c r="B43" s="4" t="s">
        <v>131</v>
      </c>
      <c r="C43" s="28"/>
      <c r="D43" s="29">
        <v>409</v>
      </c>
      <c r="E43" s="28"/>
      <c r="F43" s="29">
        <v>379</v>
      </c>
      <c r="G43" s="28"/>
      <c r="H43" s="4"/>
      <c r="I43" s="4"/>
    </row>
    <row r="44" spans="1:9" ht="14.25">
      <c r="A44" s="4"/>
      <c r="B44" s="4" t="s">
        <v>202</v>
      </c>
      <c r="C44" s="28"/>
      <c r="D44" s="30">
        <v>935</v>
      </c>
      <c r="E44" s="28"/>
      <c r="F44" s="30">
        <v>975</v>
      </c>
      <c r="G44" s="28"/>
      <c r="H44" s="4"/>
      <c r="I44" s="4"/>
    </row>
    <row r="45" spans="1:9" ht="14.25">
      <c r="A45" s="4"/>
      <c r="B45" s="4" t="s">
        <v>124</v>
      </c>
      <c r="C45" s="28"/>
      <c r="D45" s="30">
        <v>0</v>
      </c>
      <c r="E45" s="28"/>
      <c r="F45" s="30">
        <v>8</v>
      </c>
      <c r="G45" s="28"/>
      <c r="H45" s="4"/>
      <c r="I45" s="4"/>
    </row>
    <row r="46" spans="1:9" ht="14.25">
      <c r="A46" s="4"/>
      <c r="B46" s="4" t="s">
        <v>90</v>
      </c>
      <c r="C46" s="28"/>
      <c r="D46" s="34">
        <v>2</v>
      </c>
      <c r="E46" s="28"/>
      <c r="F46" s="34">
        <v>2</v>
      </c>
      <c r="G46" s="28"/>
      <c r="H46" s="4"/>
      <c r="I46" s="4"/>
    </row>
    <row r="47" spans="1:9" ht="14.25">
      <c r="A47" s="4"/>
      <c r="B47" s="4"/>
      <c r="C47" s="28"/>
      <c r="D47" s="35">
        <f>SUM(D43:D46)</f>
        <v>1346</v>
      </c>
      <c r="E47" s="28"/>
      <c r="F47" s="35">
        <f>SUM(F43:F46)</f>
        <v>1364</v>
      </c>
      <c r="G47" s="28"/>
      <c r="H47" s="4"/>
      <c r="I47" s="4"/>
    </row>
    <row r="48" spans="1:9" ht="14.25">
      <c r="A48" s="4"/>
      <c r="B48" s="4"/>
      <c r="C48" s="28"/>
      <c r="D48" s="28"/>
      <c r="E48" s="28"/>
      <c r="F48" s="28"/>
      <c r="G48" s="28"/>
      <c r="H48" s="4"/>
      <c r="I48" s="4"/>
    </row>
    <row r="49" spans="1:9" ht="15" thickBot="1">
      <c r="A49" s="4"/>
      <c r="B49" s="4"/>
      <c r="C49" s="28"/>
      <c r="D49" s="38">
        <f>+D40+D47</f>
        <v>8552</v>
      </c>
      <c r="E49" s="39"/>
      <c r="F49" s="38">
        <f>+F40+F47</f>
        <v>9023</v>
      </c>
      <c r="G49" s="28"/>
      <c r="H49" s="4"/>
      <c r="I49" s="4"/>
    </row>
    <row r="50" spans="1:9" ht="15" thickTop="1">
      <c r="A50" s="4"/>
      <c r="B50" s="4"/>
      <c r="C50" s="28"/>
      <c r="D50" s="40"/>
      <c r="E50" s="39"/>
      <c r="F50" s="40"/>
      <c r="G50" s="28"/>
      <c r="H50" s="4"/>
      <c r="I50" s="4"/>
    </row>
    <row r="51" spans="1:9" ht="15" thickBot="1">
      <c r="A51" s="4" t="s">
        <v>154</v>
      </c>
      <c r="B51" s="4"/>
      <c r="C51" s="28"/>
      <c r="D51" s="65">
        <f>+D40/D37</f>
        <v>0.26536549438409135</v>
      </c>
      <c r="E51" s="39"/>
      <c r="F51" s="65">
        <f>+F40/F37</f>
        <v>0.2820475050635242</v>
      </c>
      <c r="G51" s="28"/>
      <c r="H51" s="4"/>
      <c r="I51" s="4"/>
    </row>
    <row r="52" spans="1:9" ht="15" thickTop="1">
      <c r="A52" s="4"/>
      <c r="B52" s="4"/>
      <c r="C52" s="28"/>
      <c r="D52" s="39"/>
      <c r="E52" s="39"/>
      <c r="F52" s="40"/>
      <c r="G52" s="28"/>
      <c r="H52" s="4"/>
      <c r="I52" s="4"/>
    </row>
    <row r="53" spans="1:9" ht="14.25">
      <c r="A53" s="4"/>
      <c r="B53" s="4"/>
      <c r="C53" s="28"/>
      <c r="D53" s="39"/>
      <c r="E53" s="39"/>
      <c r="F53" s="40"/>
      <c r="G53" s="28"/>
      <c r="H53" s="4"/>
      <c r="I53" s="4"/>
    </row>
    <row r="54" spans="1:9" ht="14.25">
      <c r="A54" s="10" t="s">
        <v>133</v>
      </c>
      <c r="B54" s="4"/>
      <c r="C54" s="4"/>
      <c r="D54" s="36"/>
      <c r="E54" s="36"/>
      <c r="F54" s="36"/>
      <c r="G54" s="4"/>
      <c r="H54" s="4"/>
      <c r="I54" s="4"/>
    </row>
    <row r="55" spans="1:9" ht="14.25">
      <c r="A55" s="10" t="s">
        <v>205</v>
      </c>
      <c r="B55" s="4"/>
      <c r="C55" s="4"/>
      <c r="D55" s="36"/>
      <c r="E55" s="36"/>
      <c r="F55" s="36"/>
      <c r="G55" s="4"/>
      <c r="H55" s="4"/>
      <c r="I55" s="4"/>
    </row>
    <row r="56" spans="1:9" ht="14.25">
      <c r="A56" s="4"/>
      <c r="B56" s="4"/>
      <c r="C56" s="4"/>
      <c r="D56" s="36"/>
      <c r="E56" s="36"/>
      <c r="F56" s="36"/>
      <c r="G56" s="4"/>
      <c r="H56" s="4"/>
      <c r="I56" s="4"/>
    </row>
    <row r="57" spans="1:9" ht="14.25">
      <c r="A57" s="4"/>
      <c r="B57" s="4"/>
      <c r="C57" s="4"/>
      <c r="D57" s="36"/>
      <c r="E57" s="36"/>
      <c r="F57" s="36"/>
      <c r="G57" s="4"/>
      <c r="H57" s="4"/>
      <c r="I57" s="4"/>
    </row>
    <row r="58" spans="1:9" ht="14.25">
      <c r="A58" s="4"/>
      <c r="B58" s="4"/>
      <c r="C58" s="4"/>
      <c r="D58" s="36"/>
      <c r="E58" s="36"/>
      <c r="F58" s="36"/>
      <c r="G58" s="4"/>
      <c r="H58" s="4"/>
      <c r="I58" s="4"/>
    </row>
    <row r="59" spans="1:9" ht="14.25">
      <c r="A59" s="4"/>
      <c r="B59" s="4"/>
      <c r="C59" s="4"/>
      <c r="D59" s="36"/>
      <c r="E59" s="36"/>
      <c r="F59" s="36"/>
      <c r="G59" s="4"/>
      <c r="H59" s="4"/>
      <c r="I59" s="4"/>
    </row>
    <row r="60" spans="1:9" ht="14.25">
      <c r="A60" s="4"/>
      <c r="B60" s="4"/>
      <c r="C60" s="4"/>
      <c r="D60" s="36"/>
      <c r="E60" s="36"/>
      <c r="F60" s="36"/>
      <c r="G60" s="4"/>
      <c r="H60" s="4"/>
      <c r="I60" s="4"/>
    </row>
    <row r="61" spans="1:9" ht="14.25">
      <c r="A61" s="4"/>
      <c r="B61" s="4"/>
      <c r="C61" s="4"/>
      <c r="D61" s="36"/>
      <c r="E61" s="36"/>
      <c r="F61" s="36"/>
      <c r="G61" s="4"/>
      <c r="H61" s="4"/>
      <c r="I61" s="4"/>
    </row>
    <row r="62" spans="1:9" ht="14.25">
      <c r="A62" s="4"/>
      <c r="B62" s="4"/>
      <c r="C62" s="4"/>
      <c r="D62" s="36"/>
      <c r="E62" s="36"/>
      <c r="F62" s="36"/>
      <c r="G62" s="4"/>
      <c r="H62" s="4"/>
      <c r="I62" s="4"/>
    </row>
    <row r="63" spans="1:9" ht="14.25">
      <c r="A63" s="4"/>
      <c r="B63" s="4"/>
      <c r="C63" s="4"/>
      <c r="D63" s="36"/>
      <c r="E63" s="36"/>
      <c r="F63" s="36"/>
      <c r="G63" s="4"/>
      <c r="H63" s="4"/>
      <c r="I63" s="4"/>
    </row>
    <row r="64" spans="1:9" ht="14.25">
      <c r="A64" s="4"/>
      <c r="B64" s="4"/>
      <c r="C64" s="4"/>
      <c r="D64" s="36"/>
      <c r="E64" s="36"/>
      <c r="F64" s="36"/>
      <c r="G64" s="4"/>
      <c r="H64" s="4"/>
      <c r="I64" s="4"/>
    </row>
    <row r="65" spans="1:9" ht="14.25">
      <c r="A65" s="4"/>
      <c r="B65" s="4"/>
      <c r="C65" s="4"/>
      <c r="D65" s="36"/>
      <c r="E65" s="36"/>
      <c r="F65" s="36"/>
      <c r="G65" s="4"/>
      <c r="H65" s="4"/>
      <c r="I65" s="4"/>
    </row>
    <row r="66" spans="1:9" ht="14.25">
      <c r="A66" s="4"/>
      <c r="B66" s="4"/>
      <c r="C66" s="4"/>
      <c r="D66" s="36"/>
      <c r="E66" s="36"/>
      <c r="F66" s="36"/>
      <c r="G66" s="4"/>
      <c r="H66" s="4"/>
      <c r="I66" s="4"/>
    </row>
    <row r="67" spans="1:9" ht="14.25">
      <c r="A67" s="4"/>
      <c r="B67" s="4"/>
      <c r="C67" s="4"/>
      <c r="D67" s="36"/>
      <c r="E67" s="36"/>
      <c r="F67" s="36"/>
      <c r="G67" s="4"/>
      <c r="H67" s="4"/>
      <c r="I67" s="4"/>
    </row>
  </sheetData>
  <printOptions/>
  <pageMargins left="0.75" right="0.75" top="0.5" bottom="0.59" header="0.5" footer="0.5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6">
      <selection activeCell="E10" sqref="E10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2" t="s">
        <v>0</v>
      </c>
      <c r="B1" s="2"/>
      <c r="C1" s="2"/>
      <c r="D1" s="2"/>
      <c r="K1" s="67"/>
    </row>
    <row r="2" spans="1:4" ht="15.75">
      <c r="A2" s="2" t="s">
        <v>248</v>
      </c>
      <c r="B2" s="4"/>
      <c r="C2" s="4"/>
      <c r="D2" s="4"/>
    </row>
    <row r="3" spans="1:4" ht="15.75">
      <c r="A3" s="3" t="s">
        <v>115</v>
      </c>
      <c r="B3" s="3"/>
      <c r="C3" s="3"/>
      <c r="D3" s="3"/>
    </row>
    <row r="4" spans="1:4" ht="15.75">
      <c r="A4" s="2" t="s">
        <v>15</v>
      </c>
      <c r="B4" s="2"/>
      <c r="C4" s="2"/>
      <c r="D4" s="2"/>
    </row>
    <row r="5" spans="1:11" ht="15">
      <c r="A5" s="41"/>
      <c r="B5" s="41"/>
      <c r="C5" s="41"/>
      <c r="D5" s="41"/>
      <c r="E5" s="42" t="s">
        <v>16</v>
      </c>
      <c r="F5" s="43"/>
      <c r="G5" s="43" t="s">
        <v>18</v>
      </c>
      <c r="H5" s="43"/>
      <c r="I5" s="42" t="s">
        <v>19</v>
      </c>
      <c r="J5" s="43"/>
      <c r="K5" s="43" t="s">
        <v>18</v>
      </c>
    </row>
    <row r="6" spans="1:11" ht="15">
      <c r="A6" s="41"/>
      <c r="B6" s="41"/>
      <c r="C6" s="41"/>
      <c r="D6" s="41"/>
      <c r="E6" s="42" t="s">
        <v>17</v>
      </c>
      <c r="F6" s="43"/>
      <c r="G6" s="43" t="s">
        <v>17</v>
      </c>
      <c r="H6" s="43"/>
      <c r="I6" s="42" t="s">
        <v>20</v>
      </c>
      <c r="J6" s="43"/>
      <c r="K6" s="43" t="s">
        <v>20</v>
      </c>
    </row>
    <row r="7" spans="1:11" ht="15">
      <c r="A7" s="41"/>
      <c r="B7" s="41"/>
      <c r="C7" s="41"/>
      <c r="D7" s="41"/>
      <c r="E7" s="44" t="s">
        <v>247</v>
      </c>
      <c r="F7" s="43"/>
      <c r="G7" s="45" t="s">
        <v>249</v>
      </c>
      <c r="H7" s="43"/>
      <c r="I7" s="46" t="str">
        <f>+E7</f>
        <v>30/06/2006</v>
      </c>
      <c r="J7" s="43"/>
      <c r="K7" s="47" t="str">
        <f>+G7</f>
        <v>30/06/2005</v>
      </c>
    </row>
    <row r="8" spans="1:11" ht="15">
      <c r="A8" s="41"/>
      <c r="B8" s="41"/>
      <c r="C8" s="41"/>
      <c r="D8" s="41"/>
      <c r="E8" s="42" t="s">
        <v>6</v>
      </c>
      <c r="F8" s="43"/>
      <c r="G8" s="43" t="s">
        <v>6</v>
      </c>
      <c r="H8" s="43"/>
      <c r="I8" s="42" t="s">
        <v>6</v>
      </c>
      <c r="J8" s="43"/>
      <c r="K8" s="43" t="s">
        <v>6</v>
      </c>
    </row>
    <row r="9" spans="1:11" ht="15">
      <c r="A9" s="41"/>
      <c r="B9" s="41"/>
      <c r="C9" s="41"/>
      <c r="D9" s="41"/>
      <c r="E9" s="48"/>
      <c r="F9" s="48"/>
      <c r="G9" s="48"/>
      <c r="H9" s="48"/>
      <c r="I9" s="49"/>
      <c r="J9" s="48"/>
      <c r="K9" s="48"/>
    </row>
    <row r="10" spans="1:11" ht="14.25">
      <c r="A10" s="41" t="s">
        <v>21</v>
      </c>
      <c r="B10" s="41"/>
      <c r="C10" s="41"/>
      <c r="D10" s="41"/>
      <c r="E10" s="50">
        <f>+I10-2513</f>
        <v>3884</v>
      </c>
      <c r="F10" s="50"/>
      <c r="G10" s="50">
        <f>+K10-4349</f>
        <v>6882</v>
      </c>
      <c r="H10" s="50"/>
      <c r="I10" s="55">
        <v>6397</v>
      </c>
      <c r="J10" s="50"/>
      <c r="K10" s="55">
        <v>11231</v>
      </c>
    </row>
    <row r="11" spans="1:11" ht="14.25">
      <c r="A11" s="41"/>
      <c r="B11" s="41"/>
      <c r="C11" s="41"/>
      <c r="D11" s="41"/>
      <c r="E11" s="50"/>
      <c r="F11" s="50"/>
      <c r="G11" s="50"/>
      <c r="H11" s="50"/>
      <c r="I11" s="55"/>
      <c r="J11" s="50"/>
      <c r="K11" s="55"/>
    </row>
    <row r="12" spans="1:11" ht="14.25">
      <c r="A12" s="41" t="s">
        <v>22</v>
      </c>
      <c r="B12" s="41"/>
      <c r="C12" s="41"/>
      <c r="D12" s="41"/>
      <c r="E12" s="50">
        <f>+I12+3132</f>
        <v>-4349</v>
      </c>
      <c r="F12" s="50"/>
      <c r="G12" s="50">
        <f>+K12+5607</f>
        <v>-7828</v>
      </c>
      <c r="H12" s="50"/>
      <c r="I12" s="55">
        <v>-7481</v>
      </c>
      <c r="J12" s="50"/>
      <c r="K12" s="55">
        <v>-13435</v>
      </c>
    </row>
    <row r="13" spans="1:11" ht="14.25">
      <c r="A13" s="41"/>
      <c r="B13" s="41"/>
      <c r="C13" s="41"/>
      <c r="D13" s="41"/>
      <c r="E13" s="50"/>
      <c r="F13" s="50"/>
      <c r="G13" s="50"/>
      <c r="H13" s="50"/>
      <c r="I13" s="55"/>
      <c r="J13" s="50"/>
      <c r="K13" s="55"/>
    </row>
    <row r="14" spans="1:11" ht="14.25">
      <c r="A14" s="41" t="s">
        <v>23</v>
      </c>
      <c r="B14" s="41"/>
      <c r="C14" s="41"/>
      <c r="D14" s="41"/>
      <c r="E14" s="51">
        <f>+I14-85</f>
        <v>897</v>
      </c>
      <c r="F14" s="50"/>
      <c r="G14" s="51">
        <f>+K14-30</f>
        <v>88</v>
      </c>
      <c r="H14" s="50"/>
      <c r="I14" s="51">
        <v>982</v>
      </c>
      <c r="J14" s="50"/>
      <c r="K14" s="51">
        <v>118</v>
      </c>
    </row>
    <row r="15" spans="1:11" ht="14.25">
      <c r="A15" s="41"/>
      <c r="B15" s="41"/>
      <c r="C15" s="41"/>
      <c r="D15" s="41"/>
      <c r="E15" s="50"/>
      <c r="F15" s="50"/>
      <c r="G15" s="50"/>
      <c r="H15" s="50"/>
      <c r="I15" s="50"/>
      <c r="J15" s="50"/>
      <c r="K15" s="50"/>
    </row>
    <row r="16" spans="1:11" ht="14.25">
      <c r="A16" s="41" t="s">
        <v>24</v>
      </c>
      <c r="B16" s="41"/>
      <c r="C16" s="41"/>
      <c r="D16" s="41"/>
      <c r="E16" s="50">
        <f>SUM(E10:E14)</f>
        <v>432</v>
      </c>
      <c r="F16" s="50"/>
      <c r="G16" s="50">
        <f>SUM(G10:G14)</f>
        <v>-858</v>
      </c>
      <c r="H16" s="50"/>
      <c r="I16" s="50">
        <f>SUM(I10:I14)</f>
        <v>-102</v>
      </c>
      <c r="J16" s="50"/>
      <c r="K16" s="50">
        <f>SUM(K10:K14)</f>
        <v>-2086</v>
      </c>
    </row>
    <row r="17" spans="1:11" ht="14.25">
      <c r="A17" s="41"/>
      <c r="B17" s="41"/>
      <c r="C17" s="41"/>
      <c r="D17" s="41"/>
      <c r="E17" s="50"/>
      <c r="F17" s="50"/>
      <c r="G17" s="50"/>
      <c r="H17" s="50"/>
      <c r="I17" s="50"/>
      <c r="J17" s="50"/>
      <c r="K17" s="50"/>
    </row>
    <row r="18" spans="1:11" ht="14.25">
      <c r="A18" s="41" t="s">
        <v>25</v>
      </c>
      <c r="B18" s="41"/>
      <c r="C18" s="41"/>
      <c r="D18" s="41"/>
      <c r="E18" s="50">
        <f>+I18+173</f>
        <v>-178</v>
      </c>
      <c r="F18" s="50"/>
      <c r="G18" s="50">
        <f>+K18+197</f>
        <v>-226</v>
      </c>
      <c r="H18" s="50"/>
      <c r="I18" s="55">
        <v>-351</v>
      </c>
      <c r="J18" s="50"/>
      <c r="K18" s="55">
        <v>-423</v>
      </c>
    </row>
    <row r="19" spans="1:11" ht="14.25">
      <c r="A19" s="41"/>
      <c r="B19" s="41"/>
      <c r="C19" s="41"/>
      <c r="D19" s="41"/>
      <c r="E19" s="50"/>
      <c r="F19" s="50"/>
      <c r="G19" s="50"/>
      <c r="H19" s="50"/>
      <c r="I19" s="50"/>
      <c r="J19" s="50"/>
      <c r="K19" s="50"/>
    </row>
    <row r="20" spans="1:11" ht="14.25">
      <c r="A20" s="41" t="s">
        <v>26</v>
      </c>
      <c r="B20" s="41"/>
      <c r="C20" s="41"/>
      <c r="D20" s="41"/>
      <c r="E20" s="52">
        <f>+I20-0</f>
        <v>0</v>
      </c>
      <c r="F20" s="53"/>
      <c r="G20" s="52">
        <f>+K20-0</f>
        <v>0</v>
      </c>
      <c r="H20" s="53"/>
      <c r="I20" s="51">
        <v>0</v>
      </c>
      <c r="J20" s="53"/>
      <c r="K20" s="51">
        <v>0</v>
      </c>
    </row>
    <row r="21" spans="1:11" ht="14.25">
      <c r="A21" s="41"/>
      <c r="B21" s="41"/>
      <c r="C21" s="41"/>
      <c r="D21" s="41"/>
      <c r="E21" s="53"/>
      <c r="F21" s="53"/>
      <c r="G21" s="53"/>
      <c r="H21" s="53"/>
      <c r="I21" s="53"/>
      <c r="J21" s="53"/>
      <c r="K21" s="53"/>
    </row>
    <row r="22" spans="1:11" ht="14.25">
      <c r="A22" s="41" t="s">
        <v>27</v>
      </c>
      <c r="B22" s="41"/>
      <c r="C22" s="41"/>
      <c r="D22" s="41"/>
      <c r="E22" s="50">
        <f>SUM(E16:E20)</f>
        <v>254</v>
      </c>
      <c r="F22" s="50"/>
      <c r="G22" s="50">
        <f>SUM(G16:G20)</f>
        <v>-1084</v>
      </c>
      <c r="H22" s="50"/>
      <c r="I22" s="50">
        <f>SUM(I16:I20)</f>
        <v>-453</v>
      </c>
      <c r="J22" s="50"/>
      <c r="K22" s="50">
        <f>SUM(K16:K20)</f>
        <v>-2509</v>
      </c>
    </row>
    <row r="23" spans="1:11" ht="14.25">
      <c r="A23" s="41" t="s">
        <v>28</v>
      </c>
      <c r="B23" s="41"/>
      <c r="C23" s="41"/>
      <c r="D23" s="41"/>
      <c r="E23" s="53"/>
      <c r="F23" s="53"/>
      <c r="G23" s="53"/>
      <c r="H23" s="53"/>
      <c r="I23" s="53"/>
      <c r="J23" s="53"/>
      <c r="K23" s="53"/>
    </row>
    <row r="24" spans="1:11" ht="14.25">
      <c r="A24" s="41"/>
      <c r="B24" s="41"/>
      <c r="C24" s="41"/>
      <c r="D24" s="41"/>
      <c r="E24" s="53"/>
      <c r="F24" s="53"/>
      <c r="G24" s="53"/>
      <c r="H24" s="53"/>
      <c r="I24" s="53"/>
      <c r="J24" s="53"/>
      <c r="K24" s="53"/>
    </row>
    <row r="25" spans="1:11" ht="14.25">
      <c r="A25" s="41" t="s">
        <v>29</v>
      </c>
      <c r="B25" s="41"/>
      <c r="C25" s="41"/>
      <c r="D25" s="41"/>
      <c r="E25" s="52">
        <f>+I25-0</f>
        <v>0</v>
      </c>
      <c r="F25" s="53"/>
      <c r="G25" s="51">
        <f>+K25+2</f>
        <v>0</v>
      </c>
      <c r="H25" s="53"/>
      <c r="I25" s="51">
        <v>0</v>
      </c>
      <c r="J25" s="53"/>
      <c r="K25" s="51">
        <v>-2</v>
      </c>
    </row>
    <row r="26" spans="1:11" ht="14.25">
      <c r="A26" s="41"/>
      <c r="B26" s="41"/>
      <c r="C26" s="41"/>
      <c r="D26" s="41"/>
      <c r="E26" s="53"/>
      <c r="F26" s="53"/>
      <c r="G26" s="53"/>
      <c r="H26" s="53"/>
      <c r="I26" s="53"/>
      <c r="J26" s="53"/>
      <c r="K26" s="53"/>
    </row>
    <row r="27" spans="1:11" ht="14.25">
      <c r="A27" s="41" t="s">
        <v>27</v>
      </c>
      <c r="B27" s="41"/>
      <c r="C27" s="41"/>
      <c r="D27" s="41"/>
      <c r="E27" s="50">
        <f>+E22+E25</f>
        <v>254</v>
      </c>
      <c r="F27" s="50"/>
      <c r="G27" s="50">
        <f>+G22+G25</f>
        <v>-1084</v>
      </c>
      <c r="H27" s="50"/>
      <c r="I27" s="50">
        <f>+I22+I25</f>
        <v>-453</v>
      </c>
      <c r="J27" s="50"/>
      <c r="K27" s="50">
        <f>+K22+K25</f>
        <v>-2511</v>
      </c>
    </row>
    <row r="28" spans="1:11" ht="14.25">
      <c r="A28" s="41" t="s">
        <v>30</v>
      </c>
      <c r="B28" s="41"/>
      <c r="C28" s="41"/>
      <c r="D28" s="41"/>
      <c r="E28" s="53"/>
      <c r="F28" s="53"/>
      <c r="G28" s="53"/>
      <c r="H28" s="53"/>
      <c r="I28" s="53"/>
      <c r="J28" s="53"/>
      <c r="K28" s="53"/>
    </row>
    <row r="29" spans="1:11" ht="14.25">
      <c r="A29" s="41"/>
      <c r="B29" s="41"/>
      <c r="C29" s="41"/>
      <c r="D29" s="41"/>
      <c r="E29" s="53"/>
      <c r="F29" s="53"/>
      <c r="G29" s="53"/>
      <c r="H29" s="53"/>
      <c r="I29" s="53"/>
      <c r="J29" s="53"/>
      <c r="K29" s="53"/>
    </row>
    <row r="30" spans="1:11" ht="14.25">
      <c r="A30" s="41" t="s">
        <v>31</v>
      </c>
      <c r="B30" s="41"/>
      <c r="C30" s="41"/>
      <c r="D30" s="41"/>
      <c r="E30" s="51">
        <f>+I30-0</f>
        <v>0</v>
      </c>
      <c r="F30" s="53"/>
      <c r="G30" s="52">
        <f>+K30-0</f>
        <v>0</v>
      </c>
      <c r="H30" s="53"/>
      <c r="I30" s="51">
        <v>0</v>
      </c>
      <c r="J30" s="53"/>
      <c r="K30" s="51">
        <v>0</v>
      </c>
    </row>
    <row r="31" spans="1:11" ht="14.25">
      <c r="A31" s="41"/>
      <c r="B31" s="41"/>
      <c r="C31" s="41"/>
      <c r="D31" s="41"/>
      <c r="E31" s="53"/>
      <c r="F31" s="53"/>
      <c r="G31" s="53"/>
      <c r="H31" s="53"/>
      <c r="I31" s="53"/>
      <c r="J31" s="53"/>
      <c r="K31" s="53"/>
    </row>
    <row r="32" spans="1:11" ht="15" thickBot="1">
      <c r="A32" s="41" t="s">
        <v>45</v>
      </c>
      <c r="B32" s="41"/>
      <c r="C32" s="41"/>
      <c r="D32" s="41"/>
      <c r="E32" s="54">
        <f>+E30+E27</f>
        <v>254</v>
      </c>
      <c r="F32" s="55"/>
      <c r="G32" s="54">
        <f>+G30+G27</f>
        <v>-1084</v>
      </c>
      <c r="H32" s="55"/>
      <c r="I32" s="54">
        <f>+I30+I27</f>
        <v>-453</v>
      </c>
      <c r="J32" s="55"/>
      <c r="K32" s="54">
        <f>+K30+K27</f>
        <v>-2511</v>
      </c>
    </row>
    <row r="33" spans="1:11" ht="15" thickTop="1">
      <c r="A33" s="41"/>
      <c r="B33" s="41"/>
      <c r="C33" s="41"/>
      <c r="D33" s="41"/>
      <c r="E33" s="53"/>
      <c r="F33" s="56"/>
      <c r="G33" s="53"/>
      <c r="H33" s="56"/>
      <c r="I33" s="53"/>
      <c r="J33" s="56"/>
      <c r="K33" s="53"/>
    </row>
    <row r="34" spans="1:11" ht="14.25">
      <c r="A34" s="41"/>
      <c r="B34" s="41"/>
      <c r="C34" s="41"/>
      <c r="D34" s="41"/>
      <c r="E34" s="53"/>
      <c r="F34" s="53"/>
      <c r="G34" s="53"/>
      <c r="H34" s="53"/>
      <c r="I34" s="53"/>
      <c r="J34" s="53"/>
      <c r="K34" s="53"/>
    </row>
    <row r="35" spans="1:11" ht="14.25">
      <c r="A35" s="41" t="s">
        <v>32</v>
      </c>
      <c r="B35" s="41"/>
      <c r="C35" s="41"/>
      <c r="D35" s="41"/>
      <c r="E35" s="53" t="s">
        <v>15</v>
      </c>
      <c r="F35" s="53"/>
      <c r="G35" s="53"/>
      <c r="H35" s="53"/>
      <c r="I35" s="53" t="s">
        <v>15</v>
      </c>
      <c r="J35" s="53"/>
      <c r="K35" s="53"/>
    </row>
    <row r="36" spans="1:11" ht="14.25">
      <c r="A36" s="41" t="s">
        <v>33</v>
      </c>
      <c r="B36" s="41"/>
      <c r="C36" s="41"/>
      <c r="D36" s="41"/>
      <c r="E36" s="66">
        <f>+notes!F201</f>
        <v>0.9353710182286871</v>
      </c>
      <c r="F36" s="50"/>
      <c r="G36" s="66">
        <f>+notes!H201</f>
        <v>-3.991898361259436</v>
      </c>
      <c r="H36" s="50"/>
      <c r="I36" s="66">
        <f>+notes!J201</f>
        <v>-1.6682010679432886</v>
      </c>
      <c r="J36" s="50"/>
      <c r="K36" s="66">
        <f>+notes!L201</f>
        <v>-9.24691585343399</v>
      </c>
    </row>
    <row r="37" spans="1:11" ht="14.25">
      <c r="A37" s="41" t="s">
        <v>34</v>
      </c>
      <c r="B37" s="41"/>
      <c r="C37" s="41"/>
      <c r="D37" s="41"/>
      <c r="E37" s="76" t="s">
        <v>173</v>
      </c>
      <c r="F37" s="43"/>
      <c r="G37" s="76" t="s">
        <v>173</v>
      </c>
      <c r="H37" s="43"/>
      <c r="I37" s="76" t="s">
        <v>173</v>
      </c>
      <c r="J37" s="43"/>
      <c r="K37" s="76" t="s">
        <v>173</v>
      </c>
    </row>
    <row r="38" spans="1:11" ht="14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ht="14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4.25">
      <c r="A40" s="41" t="s">
        <v>159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2" spans="1:4" ht="12.75">
      <c r="A42" s="10" t="s">
        <v>132</v>
      </c>
      <c r="B42" s="10"/>
      <c r="C42" s="10"/>
      <c r="D42" s="10"/>
    </row>
    <row r="43" spans="1:4" ht="12.75">
      <c r="A43" s="10" t="s">
        <v>206</v>
      </c>
      <c r="B43" s="10"/>
      <c r="C43" s="10"/>
      <c r="D43" s="10"/>
    </row>
    <row r="48" ht="14.25">
      <c r="L48" s="4" t="s">
        <v>15</v>
      </c>
    </row>
  </sheetData>
  <printOptions/>
  <pageMargins left="0.75" right="0.75" top="1" bottom="1" header="0.5" footer="0.5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C19">
      <selection activeCell="K29" sqref="K29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  <col min="13" max="13" width="12.7109375" style="0" customWidth="1"/>
    <col min="14" max="14" width="2.7109375" style="0" customWidth="1"/>
  </cols>
  <sheetData>
    <row r="1" spans="1:13" ht="15.75">
      <c r="A1" s="2" t="s">
        <v>0</v>
      </c>
      <c r="B1" s="2"/>
      <c r="C1" s="2"/>
      <c r="D1" s="2"/>
      <c r="M1" s="67"/>
    </row>
    <row r="2" spans="1:4" ht="15">
      <c r="A2" s="11" t="s">
        <v>250</v>
      </c>
      <c r="B2" s="4"/>
      <c r="C2" s="4"/>
      <c r="D2" s="4"/>
    </row>
    <row r="3" spans="1:4" ht="15.75">
      <c r="A3" s="3" t="s">
        <v>116</v>
      </c>
      <c r="B3" s="3"/>
      <c r="C3" s="3"/>
      <c r="D3" s="3"/>
    </row>
    <row r="6" spans="5:13" ht="15">
      <c r="E6" s="89" t="s">
        <v>38</v>
      </c>
      <c r="F6" s="89"/>
      <c r="G6" s="89"/>
      <c r="H6" s="89"/>
      <c r="I6" s="89"/>
      <c r="J6" s="11"/>
      <c r="K6" s="68" t="s">
        <v>39</v>
      </c>
      <c r="L6" s="69"/>
      <c r="M6" s="69"/>
    </row>
    <row r="8" spans="5:13" ht="12.75">
      <c r="E8" s="6"/>
      <c r="F8" s="6"/>
      <c r="G8" s="6"/>
      <c r="H8" s="6"/>
      <c r="I8" s="6" t="s">
        <v>40</v>
      </c>
      <c r="J8" s="6"/>
      <c r="K8" s="6" t="s">
        <v>15</v>
      </c>
      <c r="L8" s="6"/>
      <c r="M8" s="6"/>
    </row>
    <row r="9" spans="5:13" ht="12.75">
      <c r="E9" s="6" t="s">
        <v>35</v>
      </c>
      <c r="F9" s="6"/>
      <c r="G9" s="6" t="s">
        <v>35</v>
      </c>
      <c r="H9" s="6"/>
      <c r="I9" s="6" t="s">
        <v>41</v>
      </c>
      <c r="J9" s="6"/>
      <c r="K9" s="6" t="s">
        <v>42</v>
      </c>
      <c r="L9" s="6"/>
      <c r="M9" s="6"/>
    </row>
    <row r="10" spans="5:13" ht="12.75">
      <c r="E10" s="6" t="s">
        <v>36</v>
      </c>
      <c r="F10" s="6"/>
      <c r="G10" s="6" t="s">
        <v>37</v>
      </c>
      <c r="H10" s="6"/>
      <c r="I10" s="6" t="s">
        <v>160</v>
      </c>
      <c r="J10" s="6"/>
      <c r="K10" s="6" t="s">
        <v>43</v>
      </c>
      <c r="L10" s="6"/>
      <c r="M10" s="6" t="s">
        <v>44</v>
      </c>
    </row>
    <row r="11" spans="5:13" ht="12.75">
      <c r="E11" s="6" t="s">
        <v>6</v>
      </c>
      <c r="F11" s="6"/>
      <c r="G11" s="6" t="s">
        <v>6</v>
      </c>
      <c r="H11" s="6"/>
      <c r="I11" s="6" t="s">
        <v>6</v>
      </c>
      <c r="J11" s="6"/>
      <c r="K11" s="6" t="s">
        <v>6</v>
      </c>
      <c r="L11" s="6"/>
      <c r="M11" s="6" t="s">
        <v>6</v>
      </c>
    </row>
    <row r="12" spans="5:13" ht="12.75"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15">
      <c r="A13" s="11" t="s">
        <v>251</v>
      </c>
      <c r="B13" s="11"/>
      <c r="C13" s="11"/>
      <c r="D13" s="11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5">
      <c r="A14" s="14" t="s">
        <v>252</v>
      </c>
      <c r="B14" s="14"/>
      <c r="C14" s="14"/>
      <c r="D14" s="14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4.25">
      <c r="A15" s="4"/>
      <c r="B15" s="4"/>
      <c r="C15" s="4"/>
      <c r="D15" s="4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4.25">
      <c r="A16" s="4" t="s">
        <v>207</v>
      </c>
      <c r="B16" s="4"/>
      <c r="C16" s="4"/>
      <c r="D16" s="4"/>
      <c r="E16" s="39">
        <v>27155</v>
      </c>
      <c r="F16" s="39"/>
      <c r="G16" s="39">
        <v>8207</v>
      </c>
      <c r="H16" s="28"/>
      <c r="I16" s="28">
        <v>0</v>
      </c>
      <c r="J16" s="28"/>
      <c r="K16" s="39">
        <v>-27703</v>
      </c>
      <c r="L16" s="39"/>
      <c r="M16" s="39">
        <f>SUM(E16:K16)</f>
        <v>7659</v>
      </c>
    </row>
    <row r="17" spans="1:13" ht="14.25">
      <c r="A17" s="4"/>
      <c r="B17" s="4"/>
      <c r="C17" s="4"/>
      <c r="D17" s="4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4.25">
      <c r="A18" s="4" t="s">
        <v>45</v>
      </c>
      <c r="B18" s="4"/>
      <c r="C18" s="4"/>
      <c r="D18" s="4"/>
      <c r="E18" s="28">
        <v>0</v>
      </c>
      <c r="F18" s="28"/>
      <c r="G18" s="28">
        <v>0</v>
      </c>
      <c r="H18" s="28"/>
      <c r="I18" s="28">
        <v>0</v>
      </c>
      <c r="J18" s="28"/>
      <c r="K18" s="39">
        <f>+'P&amp;L'!I32</f>
        <v>-453</v>
      </c>
      <c r="L18" s="28"/>
      <c r="M18" s="39">
        <f>SUM(E18:K18)</f>
        <v>-453</v>
      </c>
    </row>
    <row r="19" spans="1:13" ht="14.25">
      <c r="A19" s="4"/>
      <c r="B19" s="4"/>
      <c r="C19" s="4"/>
      <c r="D19" s="4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4.25">
      <c r="A20" s="4" t="s">
        <v>253</v>
      </c>
      <c r="B20" s="4"/>
      <c r="C20" s="4"/>
      <c r="D20" s="4"/>
      <c r="E20" s="57">
        <f>SUM(E16:E19)</f>
        <v>27155</v>
      </c>
      <c r="F20" s="39"/>
      <c r="G20" s="57">
        <f>SUM(G16:G19)</f>
        <v>8207</v>
      </c>
      <c r="H20" s="28"/>
      <c r="I20" s="57">
        <f>SUM(I16:I19)</f>
        <v>0</v>
      </c>
      <c r="J20" s="28"/>
      <c r="K20" s="57">
        <f>SUM(K16:K19)</f>
        <v>-28156</v>
      </c>
      <c r="L20" s="39"/>
      <c r="M20" s="57">
        <f>SUM(M16:M19)</f>
        <v>7206</v>
      </c>
    </row>
    <row r="21" spans="1:13" ht="14.25">
      <c r="A21" s="4"/>
      <c r="B21" s="4"/>
      <c r="C21" s="4"/>
      <c r="D21" s="4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4.25">
      <c r="A22" s="4"/>
      <c r="B22" s="4"/>
      <c r="C22" s="4"/>
      <c r="D22" s="4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5">
      <c r="A23" s="11" t="s">
        <v>251</v>
      </c>
      <c r="B23" s="11"/>
      <c r="C23" s="11"/>
      <c r="D23" s="11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15">
      <c r="A24" s="14" t="s">
        <v>254</v>
      </c>
      <c r="B24" s="14"/>
      <c r="C24" s="14"/>
      <c r="D24" s="14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14.25">
      <c r="A25" s="4"/>
      <c r="B25" s="4"/>
      <c r="C25" s="4"/>
      <c r="D25" s="4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4.25">
      <c r="A26" s="4" t="s">
        <v>181</v>
      </c>
      <c r="B26" s="4"/>
      <c r="C26" s="4"/>
      <c r="D26" s="4"/>
      <c r="E26" s="39">
        <v>27155</v>
      </c>
      <c r="F26" s="39"/>
      <c r="G26" s="39">
        <v>8207</v>
      </c>
      <c r="H26" s="28"/>
      <c r="I26" s="28">
        <v>0</v>
      </c>
      <c r="J26" s="28"/>
      <c r="K26" s="39">
        <v>-22277</v>
      </c>
      <c r="L26" s="39"/>
      <c r="M26" s="39">
        <f>SUM(E26:K26)</f>
        <v>13085</v>
      </c>
    </row>
    <row r="27" spans="1:13" ht="14.25">
      <c r="A27" s="4"/>
      <c r="B27" s="4"/>
      <c r="C27" s="4"/>
      <c r="D27" s="4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4.25">
      <c r="A28" s="4" t="s">
        <v>45</v>
      </c>
      <c r="B28" s="4"/>
      <c r="C28" s="4"/>
      <c r="D28" s="4"/>
      <c r="E28" s="28">
        <v>0</v>
      </c>
      <c r="F28" s="28"/>
      <c r="G28" s="28">
        <v>0</v>
      </c>
      <c r="H28" s="28"/>
      <c r="I28" s="28">
        <v>0</v>
      </c>
      <c r="J28" s="28"/>
      <c r="K28" s="39">
        <v>-2511</v>
      </c>
      <c r="L28" s="28"/>
      <c r="M28" s="39">
        <f>SUM(E28:K28)</f>
        <v>-2511</v>
      </c>
    </row>
    <row r="29" spans="1:13" ht="14.25">
      <c r="A29" s="4"/>
      <c r="B29" s="4"/>
      <c r="C29" s="4"/>
      <c r="D29" s="4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4.25">
      <c r="A30" s="4" t="s">
        <v>255</v>
      </c>
      <c r="B30" s="4"/>
      <c r="C30" s="4"/>
      <c r="D30" s="4"/>
      <c r="E30" s="57">
        <f>SUM(E26:E29)</f>
        <v>27155</v>
      </c>
      <c r="F30" s="39"/>
      <c r="G30" s="57">
        <f>SUM(G26:G29)</f>
        <v>8207</v>
      </c>
      <c r="H30" s="28"/>
      <c r="I30" s="57">
        <f>SUM(I26:I29)</f>
        <v>0</v>
      </c>
      <c r="J30" s="28"/>
      <c r="K30" s="57">
        <f>SUM(K26:K29)</f>
        <v>-24788</v>
      </c>
      <c r="L30" s="39"/>
      <c r="M30" s="57">
        <f>SUM(M26:M29)</f>
        <v>10574</v>
      </c>
    </row>
    <row r="31" spans="1:13" ht="14.25">
      <c r="A31" s="4"/>
      <c r="B31" s="4"/>
      <c r="C31" s="4"/>
      <c r="D31" s="4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4.25">
      <c r="A32" s="4"/>
      <c r="B32" s="4"/>
      <c r="C32" s="4"/>
      <c r="D32" s="4"/>
      <c r="E32" s="28"/>
      <c r="F32" s="28"/>
      <c r="G32" s="28"/>
      <c r="H32" s="28"/>
      <c r="I32" s="28"/>
      <c r="J32" s="28"/>
      <c r="K32" s="28"/>
      <c r="L32" s="28"/>
      <c r="M32" s="28"/>
    </row>
    <row r="33" spans="1:4" ht="14.25">
      <c r="A33" s="15" t="s">
        <v>242</v>
      </c>
      <c r="B33" s="15"/>
      <c r="C33" s="15"/>
      <c r="D33" s="15"/>
    </row>
    <row r="34" spans="1:4" ht="14.25">
      <c r="A34" s="15" t="s">
        <v>243</v>
      </c>
      <c r="B34" s="15"/>
      <c r="C34" s="15"/>
      <c r="D34" s="15"/>
    </row>
  </sheetData>
  <mergeCells count="1">
    <mergeCell ref="E6:I6"/>
  </mergeCells>
  <printOptions/>
  <pageMargins left="0.75" right="0.75" top="1" bottom="1" header="0.5" footer="0.5"/>
  <pageSetup fitToHeight="1" fitToWidth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A13">
      <selection activeCell="A24" sqref="A24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2" t="s">
        <v>0</v>
      </c>
      <c r="B1" s="2"/>
      <c r="C1" s="2"/>
      <c r="H1" s="67"/>
    </row>
    <row r="2" spans="1:3" ht="14.25">
      <c r="A2" s="4" t="s">
        <v>1</v>
      </c>
      <c r="B2" s="4"/>
      <c r="C2" s="4"/>
    </row>
    <row r="3" spans="1:3" ht="15">
      <c r="A3" s="11" t="s">
        <v>250</v>
      </c>
      <c r="B3" s="4"/>
      <c r="C3" s="4"/>
    </row>
    <row r="4" spans="1:3" ht="15.75">
      <c r="A4" s="3" t="s">
        <v>117</v>
      </c>
      <c r="B4" s="2"/>
      <c r="C4" s="2"/>
    </row>
    <row r="5" spans="1:3" ht="15.75">
      <c r="A5" s="2" t="s">
        <v>15</v>
      </c>
      <c r="B5" s="2"/>
      <c r="C5" s="2"/>
    </row>
    <row r="6" spans="8:10" ht="15">
      <c r="H6" s="12" t="s">
        <v>256</v>
      </c>
      <c r="J6" s="12" t="s">
        <v>256</v>
      </c>
    </row>
    <row r="7" spans="1:10" ht="15">
      <c r="A7" s="4"/>
      <c r="B7" s="4"/>
      <c r="C7" s="4"/>
      <c r="D7" s="4"/>
      <c r="H7" s="17" t="s">
        <v>118</v>
      </c>
      <c r="J7" s="17" t="s">
        <v>118</v>
      </c>
    </row>
    <row r="8" spans="1:10" ht="15">
      <c r="A8" s="4"/>
      <c r="B8" s="4"/>
      <c r="C8" s="4"/>
      <c r="D8" s="4"/>
      <c r="H8" s="25" t="s">
        <v>247</v>
      </c>
      <c r="J8" s="25" t="s">
        <v>249</v>
      </c>
    </row>
    <row r="9" spans="1:10" ht="15">
      <c r="A9" s="4"/>
      <c r="B9" s="4"/>
      <c r="C9" s="4"/>
      <c r="D9" s="4"/>
      <c r="H9" s="12" t="s">
        <v>6</v>
      </c>
      <c r="J9" s="12" t="s">
        <v>6</v>
      </c>
    </row>
    <row r="10" spans="1:7" ht="12.75">
      <c r="A10" s="13" t="s">
        <v>142</v>
      </c>
      <c r="G10" s="27"/>
    </row>
    <row r="11" spans="1:10" ht="12.75">
      <c r="A11" s="13" t="s">
        <v>46</v>
      </c>
      <c r="H11" s="59">
        <f>+'P&amp;L'!I22</f>
        <v>-453</v>
      </c>
      <c r="J11" s="59">
        <v>-2509</v>
      </c>
    </row>
    <row r="12" spans="1:10" ht="12.75">
      <c r="A12" t="s">
        <v>143</v>
      </c>
      <c r="H12" s="59"/>
      <c r="J12" s="59"/>
    </row>
    <row r="13" spans="2:10" ht="12.75">
      <c r="B13" t="s">
        <v>144</v>
      </c>
      <c r="H13" s="59">
        <v>3</v>
      </c>
      <c r="J13" s="59">
        <v>4</v>
      </c>
    </row>
    <row r="14" spans="2:10" ht="12.75">
      <c r="B14" t="s">
        <v>145</v>
      </c>
      <c r="H14" s="59">
        <v>808</v>
      </c>
      <c r="J14" s="59">
        <v>898</v>
      </c>
    </row>
    <row r="15" spans="2:10" ht="12.75">
      <c r="B15" t="s">
        <v>131</v>
      </c>
      <c r="H15" s="59">
        <v>30</v>
      </c>
      <c r="J15" s="59">
        <v>-35</v>
      </c>
    </row>
    <row r="16" spans="2:10" ht="12.75">
      <c r="B16" t="s">
        <v>257</v>
      </c>
      <c r="H16" s="59">
        <v>-851</v>
      </c>
      <c r="J16" s="59">
        <v>-55</v>
      </c>
    </row>
    <row r="17" spans="2:10" ht="12.75">
      <c r="B17" t="s">
        <v>146</v>
      </c>
      <c r="H17" s="59">
        <v>348</v>
      </c>
      <c r="J17" s="59">
        <v>415</v>
      </c>
    </row>
    <row r="18" spans="2:10" ht="12.75">
      <c r="B18" t="s">
        <v>161</v>
      </c>
      <c r="H18" s="60">
        <v>0</v>
      </c>
      <c r="J18" s="60">
        <v>-1</v>
      </c>
    </row>
    <row r="19" spans="1:10" ht="12.75">
      <c r="A19" s="13" t="s">
        <v>47</v>
      </c>
      <c r="H19" s="59">
        <f>SUM(H11:H18)</f>
        <v>-115</v>
      </c>
      <c r="J19" s="59">
        <f>SUM(J11:J18)</f>
        <v>-1283</v>
      </c>
    </row>
    <row r="20" spans="1:10" ht="12.75">
      <c r="A20" s="16" t="s">
        <v>203</v>
      </c>
      <c r="H20" s="59">
        <v>522</v>
      </c>
      <c r="J20" s="59">
        <v>797</v>
      </c>
    </row>
    <row r="21" spans="1:10" ht="12.75">
      <c r="A21" t="s">
        <v>155</v>
      </c>
      <c r="H21" s="59">
        <v>939</v>
      </c>
      <c r="J21" s="59">
        <v>1987</v>
      </c>
    </row>
    <row r="22" spans="1:10" ht="12.75">
      <c r="A22" t="s">
        <v>285</v>
      </c>
      <c r="H22" s="59">
        <v>186</v>
      </c>
      <c r="J22" s="59">
        <v>11</v>
      </c>
    </row>
    <row r="23" spans="1:10" ht="12.75">
      <c r="A23" t="s">
        <v>287</v>
      </c>
      <c r="H23" s="59">
        <v>-1594</v>
      </c>
      <c r="J23" s="59">
        <v>544</v>
      </c>
    </row>
    <row r="24" spans="1:10" ht="12.75">
      <c r="A24" t="s">
        <v>245</v>
      </c>
      <c r="H24" s="59">
        <v>-76</v>
      </c>
      <c r="J24" s="59">
        <v>-65</v>
      </c>
    </row>
    <row r="25" spans="1:10" ht="12.75">
      <c r="A25" t="s">
        <v>195</v>
      </c>
      <c r="H25" s="60">
        <v>20</v>
      </c>
      <c r="J25" s="60">
        <v>73</v>
      </c>
    </row>
    <row r="26" spans="1:10" ht="12.75">
      <c r="A26" s="13" t="s">
        <v>196</v>
      </c>
      <c r="H26" s="59">
        <f>SUM(H19:H25)</f>
        <v>-118</v>
      </c>
      <c r="J26" s="59">
        <f>SUM(J19:J25)</f>
        <v>2064</v>
      </c>
    </row>
    <row r="27" spans="1:10" ht="12.75">
      <c r="A27" t="s">
        <v>49</v>
      </c>
      <c r="H27" s="60">
        <v>0</v>
      </c>
      <c r="I27" s="78"/>
      <c r="J27" s="60">
        <v>-193</v>
      </c>
    </row>
    <row r="28" spans="1:10" ht="12.75">
      <c r="A28" s="13" t="s">
        <v>197</v>
      </c>
      <c r="H28" s="59">
        <f>SUM(H26:H27)</f>
        <v>-118</v>
      </c>
      <c r="J28" s="59">
        <f>SUM(J26:J27)</f>
        <v>1871</v>
      </c>
    </row>
    <row r="29" spans="8:10" ht="12.75">
      <c r="H29" s="59"/>
      <c r="J29" s="59"/>
    </row>
    <row r="30" spans="1:10" ht="12.75">
      <c r="A30" s="13" t="s">
        <v>147</v>
      </c>
      <c r="H30" s="59"/>
      <c r="J30" s="59"/>
    </row>
    <row r="31" spans="1:10" ht="12.75">
      <c r="A31" t="s">
        <v>148</v>
      </c>
      <c r="H31" s="61">
        <v>-21</v>
      </c>
      <c r="J31" s="61">
        <v>-360</v>
      </c>
    </row>
    <row r="32" spans="1:10" ht="12.75">
      <c r="A32" s="16" t="s">
        <v>258</v>
      </c>
      <c r="H32" s="62">
        <v>935</v>
      </c>
      <c r="J32" s="62">
        <v>55</v>
      </c>
    </row>
    <row r="33" spans="1:10" ht="12.75">
      <c r="A33" t="s">
        <v>48</v>
      </c>
      <c r="H33" s="63">
        <v>0</v>
      </c>
      <c r="J33" s="63">
        <v>1</v>
      </c>
    </row>
    <row r="34" spans="1:10" ht="12.75">
      <c r="A34" s="13" t="s">
        <v>198</v>
      </c>
      <c r="H34" s="59">
        <f>SUM(H31:H33)</f>
        <v>914</v>
      </c>
      <c r="J34" s="59">
        <f>SUM(J31:J33)</f>
        <v>-304</v>
      </c>
    </row>
    <row r="35" spans="8:10" ht="12.75">
      <c r="H35" s="59"/>
      <c r="J35" s="59"/>
    </row>
    <row r="36" spans="1:10" ht="12.75">
      <c r="A36" s="13" t="s">
        <v>149</v>
      </c>
      <c r="H36" s="59"/>
      <c r="J36" s="59"/>
    </row>
    <row r="37" spans="1:10" ht="12.75">
      <c r="A37" t="s">
        <v>286</v>
      </c>
      <c r="H37" s="61">
        <v>-39</v>
      </c>
      <c r="J37" s="61">
        <v>-247</v>
      </c>
    </row>
    <row r="38" spans="1:10" ht="12.75">
      <c r="A38" t="s">
        <v>150</v>
      </c>
      <c r="H38" s="62">
        <v>-120</v>
      </c>
      <c r="J38" s="62">
        <v>-605</v>
      </c>
    </row>
    <row r="39" spans="1:10" ht="12.75">
      <c r="A39" t="s">
        <v>179</v>
      </c>
      <c r="H39" s="62">
        <v>-177</v>
      </c>
      <c r="J39" s="62">
        <v>-173</v>
      </c>
    </row>
    <row r="40" spans="1:10" ht="12.75">
      <c r="A40" t="s">
        <v>151</v>
      </c>
      <c r="H40" s="62">
        <v>0</v>
      </c>
      <c r="J40" s="62">
        <v>-114</v>
      </c>
    </row>
    <row r="41" spans="1:10" ht="12.75">
      <c r="A41" t="s">
        <v>152</v>
      </c>
      <c r="H41" s="62">
        <v>-12</v>
      </c>
      <c r="J41" s="62">
        <v>-10</v>
      </c>
    </row>
    <row r="42" spans="1:10" ht="12.75">
      <c r="A42" t="s">
        <v>49</v>
      </c>
      <c r="H42" s="63">
        <v>-348</v>
      </c>
      <c r="J42" s="63">
        <v>-222</v>
      </c>
    </row>
    <row r="43" spans="1:10" ht="12.75">
      <c r="A43" s="13" t="s">
        <v>199</v>
      </c>
      <c r="H43" s="59">
        <f>SUM(H37:H42)</f>
        <v>-696</v>
      </c>
      <c r="J43" s="59">
        <f>SUM(J37:J42)</f>
        <v>-1371</v>
      </c>
    </row>
    <row r="44" spans="8:10" ht="12.75">
      <c r="H44" s="60"/>
      <c r="J44" s="60"/>
    </row>
    <row r="45" spans="1:10" ht="12.75">
      <c r="A45" s="13" t="s">
        <v>177</v>
      </c>
      <c r="H45" s="59">
        <f>+H43+H34+H28</f>
        <v>100</v>
      </c>
      <c r="J45" s="59">
        <f>+J43+J34+J28</f>
        <v>196</v>
      </c>
    </row>
    <row r="46" spans="1:10" ht="12.75">
      <c r="A46" s="13"/>
      <c r="H46" s="59"/>
      <c r="J46" s="59"/>
    </row>
    <row r="47" spans="1:10" ht="12.75">
      <c r="A47" s="13" t="s">
        <v>176</v>
      </c>
      <c r="H47" s="59">
        <v>53</v>
      </c>
      <c r="J47" s="59">
        <v>318</v>
      </c>
    </row>
    <row r="48" spans="1:10" ht="12.75">
      <c r="A48" s="13"/>
      <c r="H48" s="59"/>
      <c r="J48" s="59"/>
    </row>
    <row r="49" spans="1:10" ht="13.5" thickBot="1">
      <c r="A49" s="13" t="s">
        <v>259</v>
      </c>
      <c r="H49" s="64">
        <f>SUM(H45:H48)</f>
        <v>153</v>
      </c>
      <c r="J49" s="64">
        <f>SUM(J45:J48)</f>
        <v>514</v>
      </c>
    </row>
    <row r="50" spans="8:10" ht="13.5" thickTop="1">
      <c r="H50" s="59"/>
      <c r="J50" s="59"/>
    </row>
    <row r="51" spans="1:10" ht="12.75">
      <c r="A51" s="13" t="s">
        <v>153</v>
      </c>
      <c r="H51" s="59"/>
      <c r="J51" s="59"/>
    </row>
    <row r="52" spans="8:10" ht="12.75">
      <c r="H52" s="59"/>
      <c r="J52" s="59"/>
    </row>
    <row r="53" spans="2:10" ht="12.75">
      <c r="B53" t="s">
        <v>168</v>
      </c>
      <c r="H53" s="59">
        <f>+'BS'!D19</f>
        <v>168</v>
      </c>
      <c r="J53" s="59">
        <v>163</v>
      </c>
    </row>
    <row r="54" spans="2:10" ht="12.75">
      <c r="B54" t="s">
        <v>11</v>
      </c>
      <c r="H54" s="60">
        <f>+'BS'!D20</f>
        <v>133</v>
      </c>
      <c r="J54" s="60">
        <v>494</v>
      </c>
    </row>
    <row r="55" spans="8:10" ht="12.75">
      <c r="H55" s="77">
        <f>SUM(H53:H54)</f>
        <v>301</v>
      </c>
      <c r="I55" s="78"/>
      <c r="J55" s="77">
        <f>SUM(J53:J54)</f>
        <v>657</v>
      </c>
    </row>
    <row r="56" spans="2:10" ht="12.75">
      <c r="B56" t="s">
        <v>182</v>
      </c>
      <c r="H56" s="59">
        <v>-148</v>
      </c>
      <c r="J56" s="59">
        <v>-143</v>
      </c>
    </row>
    <row r="57" spans="5:10" ht="15" thickBot="1">
      <c r="E57" s="7"/>
      <c r="H57" s="64">
        <f>SUM(H55:H56)</f>
        <v>153</v>
      </c>
      <c r="J57" s="64">
        <f>SUM(J55:J56)</f>
        <v>514</v>
      </c>
    </row>
    <row r="58" spans="5:8" ht="15" thickTop="1">
      <c r="E58" s="7"/>
      <c r="H58" s="58"/>
    </row>
    <row r="59" spans="5:10" ht="12.75">
      <c r="E59" s="5"/>
      <c r="H59" s="59"/>
      <c r="J59" s="59"/>
    </row>
  </sheetData>
  <printOptions/>
  <pageMargins left="0.75" right="0.75" top="0.55" bottom="0.63" header="0.5" footer="0.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4"/>
  <sheetViews>
    <sheetView tabSelected="1" workbookViewId="0" topLeftCell="A203">
      <selection activeCell="A214" sqref="A214"/>
    </sheetView>
  </sheetViews>
  <sheetFormatPr defaultColWidth="9.140625" defaultRowHeight="12.75"/>
  <cols>
    <col min="1" max="1" width="3.28125" style="0" customWidth="1"/>
    <col min="2" max="2" width="2.8515625" style="0" customWidth="1"/>
    <col min="3" max="3" width="6.140625" style="0" customWidth="1"/>
    <col min="4" max="4" width="10.7109375" style="0" customWidth="1"/>
    <col min="5" max="5" width="13.140625" style="0" customWidth="1"/>
    <col min="6" max="6" width="11.710937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2.140625" style="0" customWidth="1"/>
    <col min="13" max="13" width="1.7109375" style="0" customWidth="1"/>
    <col min="14" max="14" width="0.85546875" style="0" customWidth="1"/>
    <col min="15" max="15" width="2.7109375" style="0" customWidth="1"/>
  </cols>
  <sheetData>
    <row r="1" spans="1:14" ht="18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67"/>
    </row>
    <row r="3" spans="1:12" ht="15">
      <c r="A3" s="19" t="s">
        <v>275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19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11" t="s">
        <v>50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20" t="s">
        <v>51</v>
      </c>
      <c r="B7" s="11" t="s">
        <v>52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4.25">
      <c r="A8" s="4"/>
      <c r="B8" s="4" t="s">
        <v>186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4.25">
      <c r="A9" s="4"/>
      <c r="B9" s="4" t="s">
        <v>236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4"/>
      <c r="B10" s="4" t="s">
        <v>237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4.25">
      <c r="A11" s="4"/>
      <c r="B11" s="4" t="s">
        <v>238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4.25">
      <c r="A13" s="4"/>
      <c r="B13" s="4" t="s">
        <v>200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4"/>
      <c r="B14" s="4" t="s">
        <v>201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4.25">
      <c r="A15" s="4"/>
      <c r="B15" s="4" t="s">
        <v>239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4.25">
      <c r="A16" s="4"/>
      <c r="B16" s="4" t="s">
        <v>240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4.25">
      <c r="A17" s="4"/>
      <c r="B17" s="4" t="s">
        <v>241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20" t="s">
        <v>53</v>
      </c>
      <c r="B20" s="11" t="s">
        <v>54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4.25">
      <c r="A21" s="4"/>
      <c r="B21" s="21" t="s">
        <v>135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4"/>
      <c r="B22" s="21" t="s">
        <v>55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4.25">
      <c r="A23" s="4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">
      <c r="A25" s="20" t="s">
        <v>56</v>
      </c>
      <c r="B25" s="11" t="s">
        <v>57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4.25">
      <c r="A26" s="4"/>
      <c r="B26" s="21" t="s">
        <v>58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4.25">
      <c r="A27" s="4"/>
      <c r="B27" s="4" t="s">
        <v>120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5">
      <c r="A30" s="20" t="s">
        <v>59</v>
      </c>
      <c r="B30" s="11" t="s">
        <v>157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4.25">
      <c r="A31" s="20"/>
      <c r="B31" s="4" t="s">
        <v>183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4.25">
      <c r="A32" s="4"/>
      <c r="B32" s="4" t="s">
        <v>184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5">
      <c r="A35" s="20" t="s">
        <v>60</v>
      </c>
      <c r="B35" s="11" t="s">
        <v>61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4.25">
      <c r="A36" s="4"/>
      <c r="B36" s="4" t="s">
        <v>187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4.25">
      <c r="A37" s="4"/>
      <c r="B37" s="4" t="s">
        <v>188</v>
      </c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4.25">
      <c r="A38" s="4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4.25">
      <c r="A39" s="4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5">
      <c r="A40" s="74" t="s">
        <v>62</v>
      </c>
      <c r="B40" s="70" t="s">
        <v>63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4.25">
      <c r="A41" s="4"/>
      <c r="B41" s="21" t="s">
        <v>189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4.25">
      <c r="A42" s="4"/>
      <c r="B42" s="21" t="s">
        <v>190</v>
      </c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4.25">
      <c r="A43" s="4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5">
      <c r="A45" s="20" t="s">
        <v>64</v>
      </c>
      <c r="B45" s="11" t="s">
        <v>65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4.25">
      <c r="A46" s="4"/>
      <c r="B46" s="21" t="s">
        <v>119</v>
      </c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4.25">
      <c r="A47" s="4"/>
      <c r="B47" s="4" t="s">
        <v>15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5">
      <c r="A49" s="20" t="s">
        <v>66</v>
      </c>
      <c r="B49" s="11" t="s">
        <v>67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4.25">
      <c r="A50" s="4"/>
      <c r="B50" s="21" t="s">
        <v>165</v>
      </c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4.25">
      <c r="A51" s="4"/>
      <c r="B51" s="4" t="s">
        <v>191</v>
      </c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4.25">
      <c r="A52" s="4"/>
      <c r="B52" s="4" t="s">
        <v>208</v>
      </c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4.25">
      <c r="A53" s="4"/>
      <c r="B53" s="4" t="s">
        <v>209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4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5">
      <c r="A56" s="20" t="s">
        <v>68</v>
      </c>
      <c r="B56" s="11" t="s">
        <v>69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4.25">
      <c r="A57" s="4"/>
      <c r="B57" s="4" t="s">
        <v>136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4.25">
      <c r="A58" s="4"/>
      <c r="B58" s="4" t="s">
        <v>137</v>
      </c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4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4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5">
      <c r="A61" s="20" t="s">
        <v>70</v>
      </c>
      <c r="B61" s="11" t="s">
        <v>71</v>
      </c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4.25">
      <c r="A62" s="4"/>
      <c r="B62" s="21" t="s">
        <v>138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4.25">
      <c r="A63" s="4"/>
      <c r="B63" s="21" t="s">
        <v>192</v>
      </c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4.25">
      <c r="A64" s="4"/>
      <c r="B64" s="4" t="s">
        <v>193</v>
      </c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4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4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5">
      <c r="A67" s="20" t="s">
        <v>72</v>
      </c>
      <c r="B67" s="11" t="s">
        <v>73</v>
      </c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4.25">
      <c r="A68" s="4"/>
      <c r="B68" s="21" t="s">
        <v>163</v>
      </c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4.25">
      <c r="A69" s="4"/>
      <c r="B69" s="21" t="s">
        <v>164</v>
      </c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4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4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">
      <c r="A72" s="74" t="s">
        <v>74</v>
      </c>
      <c r="B72" s="82" t="s">
        <v>75</v>
      </c>
      <c r="C72" s="75"/>
      <c r="D72" s="4"/>
      <c r="E72" s="4"/>
      <c r="F72" s="4"/>
      <c r="G72" s="4"/>
      <c r="H72" s="4"/>
      <c r="I72" s="4"/>
      <c r="J72" s="4"/>
      <c r="K72" s="4"/>
      <c r="L72" s="4"/>
    </row>
    <row r="73" spans="1:12" ht="14.25">
      <c r="A73" s="4"/>
      <c r="B73" s="21" t="s">
        <v>244</v>
      </c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4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4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5">
      <c r="A76" s="74" t="s">
        <v>76</v>
      </c>
      <c r="B76" s="82" t="s">
        <v>77</v>
      </c>
      <c r="C76" s="75"/>
      <c r="D76" s="4"/>
      <c r="E76" s="4"/>
      <c r="F76" s="4"/>
      <c r="G76" s="4"/>
      <c r="H76" s="4"/>
      <c r="I76" s="4"/>
      <c r="J76" s="4"/>
      <c r="K76" s="4"/>
      <c r="L76" s="4"/>
    </row>
    <row r="77" spans="1:12" ht="14.25">
      <c r="A77" s="75"/>
      <c r="B77" s="75" t="s">
        <v>283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</row>
    <row r="78" spans="1:12" ht="14.25">
      <c r="A78" s="75"/>
      <c r="B78" s="83" t="s">
        <v>284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</row>
    <row r="79" spans="1:12" ht="14.25">
      <c r="A79" s="75"/>
      <c r="B79" s="83" t="s">
        <v>260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</row>
    <row r="80" spans="1:12" ht="14.25">
      <c r="A80" s="75"/>
      <c r="B80" s="75" t="s">
        <v>261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</row>
    <row r="81" spans="1:12" ht="14.25">
      <c r="A81" s="75"/>
      <c r="B81" s="4" t="s">
        <v>262</v>
      </c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4.25">
      <c r="A82" s="7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4.25">
      <c r="A83" s="75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5">
      <c r="A84" s="74" t="s">
        <v>78</v>
      </c>
      <c r="B84" s="82" t="s">
        <v>167</v>
      </c>
      <c r="C84" s="75"/>
      <c r="D84" s="4"/>
      <c r="E84" s="4"/>
      <c r="F84" s="4"/>
      <c r="G84" s="4"/>
      <c r="H84" s="4"/>
      <c r="I84" s="4"/>
      <c r="J84" s="4"/>
      <c r="K84" s="4"/>
      <c r="L84" s="4"/>
    </row>
    <row r="85" spans="1:12" ht="14.25">
      <c r="A85" s="4"/>
      <c r="B85" s="4" t="s">
        <v>263</v>
      </c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4.25">
      <c r="A86" s="4"/>
      <c r="B86" s="83" t="s">
        <v>264</v>
      </c>
      <c r="C86" s="75"/>
      <c r="D86" s="75"/>
      <c r="E86" s="75"/>
      <c r="F86" s="4"/>
      <c r="G86" s="4"/>
      <c r="H86" s="4"/>
      <c r="I86" s="4"/>
      <c r="J86" s="4"/>
      <c r="K86" s="4"/>
      <c r="L86" s="4"/>
    </row>
    <row r="87" spans="1:12" ht="14.25">
      <c r="A87" s="4"/>
      <c r="B87" s="4" t="s">
        <v>265</v>
      </c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4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4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5">
      <c r="A90" s="20" t="s">
        <v>79</v>
      </c>
      <c r="B90" s="11" t="s">
        <v>80</v>
      </c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4.25">
      <c r="A91" s="4"/>
      <c r="B91" s="21" t="s">
        <v>156</v>
      </c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4.25">
      <c r="A92" s="4"/>
      <c r="B92" s="22" t="s">
        <v>288</v>
      </c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4.25">
      <c r="A93" s="4"/>
      <c r="B93" s="21" t="s">
        <v>289</v>
      </c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4.25">
      <c r="A94" s="4"/>
      <c r="B94" s="21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4.25">
      <c r="A95" s="4"/>
      <c r="B95" s="21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5">
      <c r="A96" s="20" t="s">
        <v>81</v>
      </c>
      <c r="B96" s="11" t="s">
        <v>82</v>
      </c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4.25">
      <c r="A97" s="4"/>
      <c r="B97" s="21" t="s">
        <v>83</v>
      </c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4.25">
      <c r="A98" s="4"/>
      <c r="B98" s="21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4.25">
      <c r="A99" s="4"/>
      <c r="B99" s="21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5">
      <c r="A100" s="20" t="s">
        <v>84</v>
      </c>
      <c r="B100" s="11" t="s">
        <v>29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4.25">
      <c r="A101" s="4"/>
      <c r="B101" s="21" t="s">
        <v>85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1" ht="14.25">
      <c r="A102" s="4"/>
      <c r="B102" s="21"/>
      <c r="C102" s="4"/>
      <c r="D102" s="4"/>
      <c r="E102" s="4"/>
      <c r="F102" s="4"/>
      <c r="G102" s="4"/>
      <c r="H102" s="9" t="s">
        <v>86</v>
      </c>
      <c r="I102" s="9"/>
      <c r="J102" s="9" t="s">
        <v>87</v>
      </c>
      <c r="K102" s="9"/>
    </row>
    <row r="103" spans="1:11" ht="14.25">
      <c r="A103" s="4"/>
      <c r="B103" s="21"/>
      <c r="C103" s="4"/>
      <c r="D103" s="4"/>
      <c r="E103" s="4"/>
      <c r="F103" s="4"/>
      <c r="G103" s="4"/>
      <c r="H103" s="9" t="s">
        <v>17</v>
      </c>
      <c r="I103" s="9"/>
      <c r="J103" s="9" t="s">
        <v>88</v>
      </c>
      <c r="K103" s="9"/>
    </row>
    <row r="104" spans="1:11" ht="14.25">
      <c r="A104" s="4"/>
      <c r="B104" s="4" t="s">
        <v>15</v>
      </c>
      <c r="C104" s="4"/>
      <c r="D104" s="4"/>
      <c r="E104" s="4"/>
      <c r="F104" s="4"/>
      <c r="G104" s="4"/>
      <c r="H104" s="26" t="s">
        <v>247</v>
      </c>
      <c r="I104" s="26"/>
      <c r="J104" s="26" t="str">
        <f>+H104</f>
        <v>30/06/2006</v>
      </c>
      <c r="K104" s="9"/>
    </row>
    <row r="105" spans="1:11" ht="14.25">
      <c r="A105" s="4"/>
      <c r="B105" s="4" t="s">
        <v>15</v>
      </c>
      <c r="C105" s="4"/>
      <c r="D105" s="4"/>
      <c r="E105" s="4"/>
      <c r="F105" s="4"/>
      <c r="G105" s="4"/>
      <c r="H105" s="9" t="s">
        <v>6</v>
      </c>
      <c r="I105" s="9"/>
      <c r="J105" s="9" t="s">
        <v>6</v>
      </c>
      <c r="K105" s="9"/>
    </row>
    <row r="106" spans="1:11" ht="14.25">
      <c r="A106" s="4"/>
      <c r="B106" s="4"/>
      <c r="C106" s="15" t="s">
        <v>89</v>
      </c>
      <c r="D106" s="4"/>
      <c r="E106" s="4"/>
      <c r="F106" s="4"/>
      <c r="G106" s="4"/>
      <c r="H106" s="79">
        <v>0</v>
      </c>
      <c r="I106" s="79"/>
      <c r="J106" s="79">
        <v>0</v>
      </c>
      <c r="K106" s="23"/>
    </row>
    <row r="107" spans="1:11" ht="14.25">
      <c r="A107" s="4"/>
      <c r="B107" s="4"/>
      <c r="C107" s="15" t="s">
        <v>90</v>
      </c>
      <c r="D107" s="4"/>
      <c r="E107" s="4"/>
      <c r="F107" s="4"/>
      <c r="G107" s="4"/>
      <c r="H107" s="79">
        <v>0</v>
      </c>
      <c r="I107" s="79"/>
      <c r="J107" s="79">
        <v>0</v>
      </c>
      <c r="K107" s="23"/>
    </row>
    <row r="108" spans="1:11" ht="14.25">
      <c r="A108" s="4"/>
      <c r="B108" s="4"/>
      <c r="C108" s="15" t="s">
        <v>91</v>
      </c>
      <c r="D108" s="4"/>
      <c r="E108" s="4"/>
      <c r="F108" s="4"/>
      <c r="G108" s="4"/>
      <c r="H108" s="79">
        <v>0</v>
      </c>
      <c r="I108" s="79"/>
      <c r="J108" s="79">
        <v>0</v>
      </c>
      <c r="K108" s="23"/>
    </row>
    <row r="109" spans="1:11" ht="14.25">
      <c r="A109" s="4"/>
      <c r="B109" s="4"/>
      <c r="C109" s="4"/>
      <c r="D109" s="4"/>
      <c r="E109" s="4"/>
      <c r="F109" s="4"/>
      <c r="G109" s="4"/>
      <c r="H109" s="80">
        <f>SUM(H106:H108)</f>
        <v>0</v>
      </c>
      <c r="I109" s="81"/>
      <c r="J109" s="80">
        <f>SUM(J106:J108)</f>
        <v>0</v>
      </c>
      <c r="K109" s="23"/>
    </row>
    <row r="110" spans="1:12" ht="14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5">
      <c r="A111" s="20" t="s">
        <v>92</v>
      </c>
      <c r="B111" s="11" t="s">
        <v>93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4.25">
      <c r="A112" s="4"/>
      <c r="B112" s="21" t="s">
        <v>94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4.25">
      <c r="A113" s="4"/>
      <c r="B113" s="21" t="s">
        <v>158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4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4.25">
      <c r="A115" s="4"/>
      <c r="B115" s="4" t="s">
        <v>15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5">
      <c r="A116" s="20" t="s">
        <v>95</v>
      </c>
      <c r="B116" s="11" t="s">
        <v>96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4.25">
      <c r="A117" s="4"/>
      <c r="B117" s="4" t="s">
        <v>139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4.25">
      <c r="A118" s="4"/>
      <c r="B118" s="4" t="s">
        <v>97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4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4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5">
      <c r="A121" s="74" t="s">
        <v>98</v>
      </c>
      <c r="B121" s="11" t="s">
        <v>99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4.25">
      <c r="A122" s="4" t="s">
        <v>15</v>
      </c>
      <c r="B122" s="4" t="s">
        <v>230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4.25">
      <c r="A123" s="4"/>
      <c r="B123" s="4" t="s">
        <v>231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4.25">
      <c r="A124" s="4"/>
      <c r="B124" s="4" t="s">
        <v>232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4.25">
      <c r="A125" s="4"/>
      <c r="B125" s="4" t="s">
        <v>233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4.25">
      <c r="A126" s="4"/>
      <c r="B126" s="4" t="s">
        <v>234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4.25">
      <c r="A127" s="4"/>
      <c r="B127" s="4" t="s">
        <v>235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4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4.25">
      <c r="A129" s="4"/>
      <c r="B129" s="4" t="s">
        <v>174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4.25">
      <c r="A130" s="4"/>
      <c r="B130" s="4" t="s">
        <v>185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4.25">
      <c r="A131" s="4"/>
      <c r="B131" s="4" t="s">
        <v>228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4.25">
      <c r="A132" s="4"/>
      <c r="B132" s="4" t="s">
        <v>229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4.25">
      <c r="A133" s="4"/>
      <c r="B133" s="4" t="s">
        <v>175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4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4.25">
      <c r="A135" s="4"/>
      <c r="B135" s="4" t="s">
        <v>223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4.25">
      <c r="A136" s="4"/>
      <c r="B136" s="4" t="s">
        <v>224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4.25">
      <c r="A137" s="4"/>
      <c r="B137" s="4" t="s">
        <v>225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4.25">
      <c r="A138" s="4"/>
      <c r="B138" s="4" t="s">
        <v>226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4.25">
      <c r="A139" s="4"/>
      <c r="B139" s="4" t="s">
        <v>227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4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4.25">
      <c r="A141" s="4"/>
      <c r="B141" s="4" t="s">
        <v>210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4.25">
      <c r="A142" s="4"/>
      <c r="B142" s="4" t="s">
        <v>211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4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4.25">
      <c r="A144" s="4"/>
      <c r="B144" s="4" t="s">
        <v>212</v>
      </c>
      <c r="C144" s="4" t="s">
        <v>213</v>
      </c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4.25">
      <c r="A145" s="4"/>
      <c r="B145" s="4"/>
      <c r="C145" s="4" t="s">
        <v>214</v>
      </c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4.25">
      <c r="A146" s="4"/>
      <c r="B146" s="4"/>
      <c r="C146" s="4" t="s">
        <v>215</v>
      </c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4.25">
      <c r="A147" s="4"/>
      <c r="B147" s="4"/>
      <c r="C147" s="4" t="s">
        <v>216</v>
      </c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4.25">
      <c r="A148" s="4"/>
      <c r="B148" s="4"/>
      <c r="C148" s="4" t="s">
        <v>217</v>
      </c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4.25">
      <c r="A149" s="4"/>
      <c r="B149" s="4"/>
      <c r="C149" s="4" t="s">
        <v>218</v>
      </c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4.25">
      <c r="A150" s="4"/>
      <c r="B150" s="4"/>
      <c r="C150" s="4" t="s">
        <v>219</v>
      </c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4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4.25">
      <c r="A152" s="4"/>
      <c r="B152" s="4" t="s">
        <v>220</v>
      </c>
      <c r="C152" s="4" t="s">
        <v>221</v>
      </c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4.25">
      <c r="A153" s="4"/>
      <c r="B153" s="4"/>
      <c r="C153" s="4" t="s">
        <v>222</v>
      </c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4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4.25">
      <c r="A155" s="4"/>
      <c r="B155" s="4" t="s">
        <v>276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4.25">
      <c r="A156" s="4"/>
      <c r="B156" s="4" t="s">
        <v>277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4.25">
      <c r="A157" s="4"/>
      <c r="B157" s="4" t="s">
        <v>278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4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4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4" ht="15">
      <c r="A160" s="74" t="s">
        <v>101</v>
      </c>
      <c r="B160" s="82" t="s">
        <v>102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4.25">
      <c r="A161" s="4"/>
      <c r="B161" s="4" t="s">
        <v>266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4.25">
      <c r="A162" s="4"/>
      <c r="B162" s="4"/>
      <c r="C162" s="4"/>
      <c r="D162" s="4"/>
      <c r="E162" s="4"/>
      <c r="F162" s="4"/>
      <c r="G162" s="4"/>
      <c r="H162" s="4"/>
      <c r="I162" s="4"/>
      <c r="J162" s="9" t="s">
        <v>6</v>
      </c>
      <c r="K162" s="9"/>
      <c r="L162" s="71"/>
      <c r="M162" s="4"/>
      <c r="N162" s="4"/>
    </row>
    <row r="163" spans="1:14" ht="14.25">
      <c r="A163" s="4"/>
      <c r="B163" s="4"/>
      <c r="C163" s="4" t="s">
        <v>103</v>
      </c>
      <c r="D163" s="4"/>
      <c r="E163" s="4"/>
      <c r="F163" s="4"/>
      <c r="G163" s="4"/>
      <c r="H163" s="4"/>
      <c r="I163" s="4"/>
      <c r="J163" s="4"/>
      <c r="K163" s="4"/>
      <c r="L163" s="72"/>
      <c r="M163" s="4"/>
      <c r="N163" s="4"/>
    </row>
    <row r="164" spans="1:14" ht="15" thickBot="1">
      <c r="A164" s="4"/>
      <c r="B164" s="4"/>
      <c r="C164" s="4" t="s">
        <v>267</v>
      </c>
      <c r="D164" s="4"/>
      <c r="E164" s="4"/>
      <c r="F164" s="4"/>
      <c r="G164" s="4"/>
      <c r="H164" s="4"/>
      <c r="I164" s="4"/>
      <c r="J164" s="88">
        <v>935</v>
      </c>
      <c r="K164" s="8"/>
      <c r="L164" s="8"/>
      <c r="M164" s="4"/>
      <c r="N164" s="4"/>
    </row>
    <row r="165" spans="1:14" ht="15" thickTop="1">
      <c r="A165" s="4"/>
      <c r="B165" s="4"/>
      <c r="C165" s="4"/>
      <c r="D165" s="4"/>
      <c r="E165" s="4"/>
      <c r="F165" s="4"/>
      <c r="G165" s="4"/>
      <c r="H165" s="4"/>
      <c r="I165" s="4"/>
      <c r="J165" s="84"/>
      <c r="K165" s="8"/>
      <c r="L165" s="8"/>
      <c r="M165" s="4"/>
      <c r="N165" s="4"/>
    </row>
    <row r="166" spans="1:14" ht="14.25">
      <c r="A166" s="4"/>
      <c r="B166" s="4"/>
      <c r="C166" s="4" t="s">
        <v>104</v>
      </c>
      <c r="D166" s="4"/>
      <c r="E166" s="4"/>
      <c r="F166" s="4"/>
      <c r="G166" s="4"/>
      <c r="H166" s="4"/>
      <c r="I166" s="4"/>
      <c r="J166" s="86"/>
      <c r="K166" s="7"/>
      <c r="L166" s="8"/>
      <c r="M166" s="4"/>
      <c r="N166" s="4"/>
    </row>
    <row r="167" spans="1:14" ht="14.25">
      <c r="A167" s="4"/>
      <c r="B167" s="4"/>
      <c r="C167" s="4" t="s">
        <v>105</v>
      </c>
      <c r="D167" s="4"/>
      <c r="E167" s="4"/>
      <c r="F167" s="4"/>
      <c r="G167" s="4"/>
      <c r="H167" s="4"/>
      <c r="I167" s="4"/>
      <c r="J167" s="86">
        <v>11</v>
      </c>
      <c r="K167" s="7"/>
      <c r="L167" s="8"/>
      <c r="M167" s="4"/>
      <c r="N167" s="4"/>
    </row>
    <row r="168" spans="1:14" ht="14.25">
      <c r="A168" s="4"/>
      <c r="B168" s="4"/>
      <c r="C168" s="4"/>
      <c r="D168" s="4" t="s">
        <v>134</v>
      </c>
      <c r="E168" s="4"/>
      <c r="F168" s="4"/>
      <c r="G168" s="4"/>
      <c r="H168" s="4"/>
      <c r="I168" s="4"/>
      <c r="J168" s="86">
        <v>4025</v>
      </c>
      <c r="K168" s="7"/>
      <c r="L168" s="8"/>
      <c r="M168" s="4"/>
      <c r="N168" s="4"/>
    </row>
    <row r="169" spans="1:14" ht="14.25">
      <c r="A169" s="4"/>
      <c r="B169" s="4"/>
      <c r="C169" s="4"/>
      <c r="D169" s="4" t="s">
        <v>178</v>
      </c>
      <c r="E169" s="4"/>
      <c r="F169" s="4"/>
      <c r="G169" s="4"/>
      <c r="H169" s="4"/>
      <c r="I169" s="4"/>
      <c r="J169" s="86">
        <v>3694</v>
      </c>
      <c r="K169" s="7"/>
      <c r="L169" s="8"/>
      <c r="M169" s="4"/>
      <c r="N169" s="4"/>
    </row>
    <row r="170" spans="1:14" ht="14.25">
      <c r="A170" s="4"/>
      <c r="B170" s="4"/>
      <c r="C170" s="4" t="s">
        <v>166</v>
      </c>
      <c r="D170" s="4"/>
      <c r="E170" s="4"/>
      <c r="F170" s="4"/>
      <c r="G170" s="4"/>
      <c r="H170" s="4"/>
      <c r="I170" s="4"/>
      <c r="J170" s="86">
        <v>441</v>
      </c>
      <c r="K170" s="7"/>
      <c r="L170" s="8"/>
      <c r="M170" s="4"/>
      <c r="N170" s="4"/>
    </row>
    <row r="171" spans="1:14" ht="15" thickBot="1">
      <c r="A171" s="4"/>
      <c r="B171" s="4"/>
      <c r="C171" s="4"/>
      <c r="D171" s="4"/>
      <c r="E171" s="4"/>
      <c r="F171" s="4"/>
      <c r="G171" s="4"/>
      <c r="H171" s="4"/>
      <c r="I171" s="4"/>
      <c r="J171" s="85">
        <f>SUM(J167:J170)</f>
        <v>8171</v>
      </c>
      <c r="K171" s="8"/>
      <c r="L171" s="8"/>
      <c r="M171" s="4"/>
      <c r="N171" s="4"/>
    </row>
    <row r="172" spans="1:14" ht="15" thickTop="1">
      <c r="A172" s="4"/>
      <c r="B172" s="4"/>
      <c r="C172" s="4"/>
      <c r="D172" s="4"/>
      <c r="E172" s="4"/>
      <c r="F172" s="4"/>
      <c r="G172" s="4"/>
      <c r="H172" s="4"/>
      <c r="I172" s="4"/>
      <c r="J172" s="7"/>
      <c r="K172" s="7"/>
      <c r="L172" s="8"/>
      <c r="M172" s="4"/>
      <c r="N172" s="4"/>
    </row>
    <row r="173" spans="1:14" ht="14.25">
      <c r="A173" s="4"/>
      <c r="B173" s="4"/>
      <c r="C173" s="4"/>
      <c r="D173" s="4"/>
      <c r="E173" s="4"/>
      <c r="F173" s="4"/>
      <c r="G173" s="4"/>
      <c r="H173" s="4"/>
      <c r="I173" s="4"/>
      <c r="J173" s="7"/>
      <c r="K173" s="7"/>
      <c r="L173" s="8"/>
      <c r="M173" s="4"/>
      <c r="N173" s="4"/>
    </row>
    <row r="174" spans="1:14" ht="15">
      <c r="A174" s="20" t="s">
        <v>106</v>
      </c>
      <c r="B174" s="11" t="s">
        <v>107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4.25">
      <c r="A175" s="4"/>
      <c r="B175" s="4" t="s">
        <v>194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4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4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5">
      <c r="A178" s="20" t="s">
        <v>108</v>
      </c>
      <c r="B178" s="11" t="s">
        <v>109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4.25">
      <c r="A179" s="4"/>
      <c r="B179" s="4" t="s">
        <v>140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2" ht="14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4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4" ht="15">
      <c r="A182" s="20" t="s">
        <v>110</v>
      </c>
      <c r="B182" s="11" t="s">
        <v>111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4.25">
      <c r="A183" s="4"/>
      <c r="B183" s="4" t="s">
        <v>141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4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4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5">
      <c r="A186" s="74" t="s">
        <v>112</v>
      </c>
      <c r="B186" s="11" t="s">
        <v>113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5">
      <c r="A187" s="75" t="s">
        <v>100</v>
      </c>
      <c r="B187" s="11" t="s">
        <v>169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4.25">
      <c r="A188" s="4"/>
      <c r="B188" s="4" t="s">
        <v>268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4.25">
      <c r="A189" s="4"/>
      <c r="B189" s="4" t="s">
        <v>269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4.25">
      <c r="A190" s="4"/>
      <c r="B190" s="4" t="s">
        <v>270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4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5">
      <c r="A192" s="4"/>
      <c r="B192" s="4"/>
      <c r="C192" s="4"/>
      <c r="D192" s="4"/>
      <c r="E192" s="4"/>
      <c r="F192" s="42" t="s">
        <v>16</v>
      </c>
      <c r="G192" s="43"/>
      <c r="H192" s="43" t="s">
        <v>18</v>
      </c>
      <c r="I192" s="43"/>
      <c r="J192" s="42" t="s">
        <v>19</v>
      </c>
      <c r="K192" s="43"/>
      <c r="L192" s="43" t="s">
        <v>18</v>
      </c>
      <c r="M192" s="4"/>
      <c r="N192" s="4"/>
    </row>
    <row r="193" spans="1:14" ht="15">
      <c r="A193" s="4"/>
      <c r="B193" s="4"/>
      <c r="C193" s="4"/>
      <c r="D193" s="4"/>
      <c r="E193" s="4"/>
      <c r="F193" s="42" t="s">
        <v>17</v>
      </c>
      <c r="G193" s="43"/>
      <c r="H193" s="43" t="s">
        <v>17</v>
      </c>
      <c r="I193" s="43"/>
      <c r="J193" s="42" t="s">
        <v>20</v>
      </c>
      <c r="K193" s="43"/>
      <c r="L193" s="43" t="s">
        <v>20</v>
      </c>
      <c r="M193" s="4"/>
      <c r="N193" s="4"/>
    </row>
    <row r="194" spans="1:14" ht="15">
      <c r="A194" s="4"/>
      <c r="B194" s="4"/>
      <c r="C194" s="4"/>
      <c r="D194" s="4"/>
      <c r="E194" s="4"/>
      <c r="F194" s="44" t="s">
        <v>247</v>
      </c>
      <c r="G194" s="43"/>
      <c r="H194" s="45" t="s">
        <v>249</v>
      </c>
      <c r="I194" s="43"/>
      <c r="J194" s="46" t="str">
        <f>+F194</f>
        <v>30/06/2006</v>
      </c>
      <c r="K194" s="43"/>
      <c r="L194" s="47" t="str">
        <f>+H194</f>
        <v>30/06/2005</v>
      </c>
      <c r="M194" s="4"/>
      <c r="N194" s="4"/>
    </row>
    <row r="195" spans="1:14" ht="14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4.25">
      <c r="A196" s="4"/>
      <c r="B196" s="4" t="s">
        <v>271</v>
      </c>
      <c r="C196" s="4"/>
      <c r="D196" s="4"/>
      <c r="E196" s="4"/>
      <c r="F196" s="28">
        <f>+'P&amp;L'!E32</f>
        <v>254</v>
      </c>
      <c r="G196" s="28"/>
      <c r="H196" s="28">
        <f>+'P&amp;L'!G32</f>
        <v>-1084</v>
      </c>
      <c r="I196" s="28"/>
      <c r="J196" s="28">
        <f>+'P&amp;L'!I32</f>
        <v>-453</v>
      </c>
      <c r="K196" s="28"/>
      <c r="L196" s="28">
        <f>+'P&amp;L'!K32</f>
        <v>-2511</v>
      </c>
      <c r="M196" s="4"/>
      <c r="N196" s="4"/>
    </row>
    <row r="197" spans="1:14" ht="14.25">
      <c r="A197" s="4"/>
      <c r="B197" s="4"/>
      <c r="C197" s="4" t="s">
        <v>272</v>
      </c>
      <c r="D197" s="4"/>
      <c r="E197" s="4"/>
      <c r="F197" s="28"/>
      <c r="G197" s="28"/>
      <c r="H197" s="28"/>
      <c r="I197" s="28"/>
      <c r="J197" s="28"/>
      <c r="K197" s="28"/>
      <c r="L197" s="28"/>
      <c r="M197" s="4"/>
      <c r="N197" s="4"/>
    </row>
    <row r="198" spans="1:14" ht="14.25">
      <c r="A198" s="4"/>
      <c r="B198" s="21" t="s">
        <v>170</v>
      </c>
      <c r="C198" s="4"/>
      <c r="D198" s="4"/>
      <c r="E198" s="4"/>
      <c r="F198" s="28">
        <v>27155</v>
      </c>
      <c r="G198" s="28"/>
      <c r="H198" s="28">
        <v>27155</v>
      </c>
      <c r="I198" s="28"/>
      <c r="J198" s="28">
        <v>27155</v>
      </c>
      <c r="K198" s="28"/>
      <c r="L198" s="28">
        <f>+H198</f>
        <v>27155</v>
      </c>
      <c r="M198" s="4"/>
      <c r="N198" s="4"/>
    </row>
    <row r="199" spans="1:14" ht="14.25">
      <c r="A199" s="4"/>
      <c r="B199" s="21" t="s">
        <v>171</v>
      </c>
      <c r="C199" s="4"/>
      <c r="D199" s="4"/>
      <c r="E199" s="4"/>
      <c r="F199" s="28"/>
      <c r="G199" s="28"/>
      <c r="H199" s="28"/>
      <c r="I199" s="28"/>
      <c r="J199" s="28"/>
      <c r="K199" s="28"/>
      <c r="L199" s="28"/>
      <c r="M199" s="4"/>
      <c r="N199" s="4"/>
    </row>
    <row r="200" spans="1:14" ht="14.25">
      <c r="A200" s="4"/>
      <c r="B200" s="4"/>
      <c r="C200" s="4"/>
      <c r="D200" s="4"/>
      <c r="E200" s="4"/>
      <c r="F200" s="28"/>
      <c r="G200" s="28"/>
      <c r="H200" s="28"/>
      <c r="I200" s="28"/>
      <c r="J200" s="28"/>
      <c r="K200" s="28"/>
      <c r="L200" s="28"/>
      <c r="M200" s="4"/>
      <c r="N200" s="4"/>
    </row>
    <row r="201" spans="1:14" ht="14.25">
      <c r="A201" s="4"/>
      <c r="B201" s="4" t="s">
        <v>274</v>
      </c>
      <c r="C201" s="4"/>
      <c r="D201" s="4"/>
      <c r="E201" s="4"/>
      <c r="F201" s="73">
        <f>+F196/F198*100</f>
        <v>0.9353710182286871</v>
      </c>
      <c r="G201" s="73"/>
      <c r="H201" s="73">
        <f>+H196/H198*100</f>
        <v>-3.991898361259436</v>
      </c>
      <c r="I201" s="73"/>
      <c r="J201" s="73">
        <f>+J196/J198*100</f>
        <v>-1.6682010679432886</v>
      </c>
      <c r="K201" s="73"/>
      <c r="L201" s="73">
        <f>+L196/L198*100</f>
        <v>-9.24691585343399</v>
      </c>
      <c r="M201" s="4"/>
      <c r="N201" s="4"/>
    </row>
    <row r="202" spans="1:14" ht="14.25">
      <c r="A202" s="4"/>
      <c r="B202" s="4"/>
      <c r="C202" s="4" t="s">
        <v>273</v>
      </c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4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5">
      <c r="A204" s="75" t="s">
        <v>180</v>
      </c>
      <c r="B204" s="11" t="s">
        <v>172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4.25">
      <c r="A205" s="75"/>
      <c r="B205" s="4" t="s">
        <v>279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4.25">
      <c r="A206" s="75"/>
      <c r="B206" s="4" t="s">
        <v>280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4.25">
      <c r="A207" s="75"/>
      <c r="B207" s="4" t="s">
        <v>281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4.25">
      <c r="A208" s="75"/>
      <c r="B208" s="4" t="s">
        <v>282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4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4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2" ht="15">
      <c r="A211" s="11" t="s">
        <v>114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2" ht="15">
      <c r="A212" s="1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5">
      <c r="A213" s="11" t="s">
        <v>290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4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</sheetData>
  <printOptions/>
  <pageMargins left="0.75" right="0.55" top="0.33" bottom="0.56" header="0.81" footer="0.5"/>
  <pageSetup horizontalDpi="300" verticalDpi="300" orientation="portrait" paperSize="9" r:id="rId1"/>
  <rowBreaks count="2" manualBreakCount="2">
    <brk id="110" max="255" man="1"/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users</cp:lastModifiedBy>
  <cp:lastPrinted>2006-08-24T09:19:29Z</cp:lastPrinted>
  <dcterms:created xsi:type="dcterms:W3CDTF">2002-11-14T03:14:11Z</dcterms:created>
  <dcterms:modified xsi:type="dcterms:W3CDTF">2006-08-30T01:50:33Z</dcterms:modified>
  <cp:category/>
  <cp:version/>
  <cp:contentType/>
  <cp:contentStatus/>
</cp:coreProperties>
</file>